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REGISTROS" sheetId="1" r:id="rId1"/>
    <sheet name="EST.FINANC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<sst xmlns="http://schemas.openxmlformats.org/spreadsheetml/2006/main" count="251" uniqueCount="189">
  <si>
    <t>LIBRO DIARIO</t>
  </si>
  <si>
    <t>Prof: Jairo Orozco T.</t>
  </si>
  <si>
    <t>XYZ</t>
  </si>
  <si>
    <t>No. REG.</t>
  </si>
  <si>
    <t>CODIGO</t>
  </si>
  <si>
    <t>DESCRIPCION / DETALLE</t>
  </si>
  <si>
    <t>DEBITO</t>
  </si>
  <si>
    <t>CREDITO</t>
  </si>
  <si>
    <t>Capital Social Pagado - 3 Socios</t>
  </si>
  <si>
    <t>Capital Social Suscrito -  Socios</t>
  </si>
  <si>
    <t>Caja General - Recibo Aportes Socios</t>
  </si>
  <si>
    <t>Deudores Varios Socios</t>
  </si>
  <si>
    <t>Maquinaria y Equipo - Maq. Inyectora</t>
  </si>
  <si>
    <t>Edificaciones - Bodega</t>
  </si>
  <si>
    <t>Caja General - Consignacion Aportes Socios</t>
  </si>
  <si>
    <t>Bancos - Consignacion Aportes Socios</t>
  </si>
  <si>
    <t>Inventarios de Mat. Primas - Compras Granucol</t>
  </si>
  <si>
    <t xml:space="preserve">Bancos - Abono compras a Granucol </t>
  </si>
  <si>
    <t>Cuentas x Pagar - Proveedores Granucol</t>
  </si>
  <si>
    <t>Ventas Brutas - Plastinal Comercializadora</t>
  </si>
  <si>
    <t>Caja General - Abono a Ventas Plastinal</t>
  </si>
  <si>
    <t>Cuentas x Cobrar - Clientes Plastinal</t>
  </si>
  <si>
    <t>Inventarios de Mat. Primas - Salida de Materia Prima</t>
  </si>
  <si>
    <t>Aplicación de Materia Prima - Produccion Plastinal</t>
  </si>
  <si>
    <t>Caja General - Consignacion Ch/ Plastinal</t>
  </si>
  <si>
    <t>Bancos - Consignacion ch/ Plastinal</t>
  </si>
  <si>
    <t>Inventarios de Mat. Primas - Compras Polipropilene</t>
  </si>
  <si>
    <t>Cuentas x Pagar - Proveedores Polipropilene</t>
  </si>
  <si>
    <t>Ventas Brutas - Exportadora Colombian - pro</t>
  </si>
  <si>
    <t>Caja General - Abono a Ventas Colombian - Pro</t>
  </si>
  <si>
    <t>Cuentas x Cobrar - Clientes Colombian - Pro</t>
  </si>
  <si>
    <t>Aplicación de Materia Prima - Produccion Colombian - Pro</t>
  </si>
  <si>
    <t>Caja General - Consignacion Ch/ Colombian - Pro</t>
  </si>
  <si>
    <t>Bancos - Consignacion ch/ Colombian - Pro</t>
  </si>
  <si>
    <t>Bancos - Pago a Cleaner - Aseo Vigilancia</t>
  </si>
  <si>
    <t>CIF - Aseo y Vigilancia mes Cleaner y Cia</t>
  </si>
  <si>
    <t>Gastos Admon - Aseo y Vigilancia Cleaner y Cia</t>
  </si>
  <si>
    <t>Bancos - Pago a Cia Aseguradora Latinoamericana</t>
  </si>
  <si>
    <t>Gastos Pagados x Anticipado - Seguro Anual</t>
  </si>
  <si>
    <t>Bancos - Pago a Empleados Nomina Producción</t>
  </si>
  <si>
    <t>Caja General - Pago a Empleados Nomina Producción</t>
  </si>
  <si>
    <t>Costo de Mano de Obra Directa - Personal de Operación</t>
  </si>
  <si>
    <t>Capital Social Suscrito -  Socios Abono Sr. Rodriguez</t>
  </si>
  <si>
    <t>Caja General - Abono Capital Sr. Rodriguez</t>
  </si>
  <si>
    <t>Caja General - Pago Aviso PubliSteven</t>
  </si>
  <si>
    <t>Activos Diferidos - Publicidad</t>
  </si>
  <si>
    <t>TOTALES</t>
  </si>
  <si>
    <t>LIBRO MAYOR</t>
  </si>
  <si>
    <t>SALDO</t>
  </si>
  <si>
    <t>ACTIVO</t>
  </si>
  <si>
    <t>PASIVO</t>
  </si>
  <si>
    <t>PATRIMONIO</t>
  </si>
  <si>
    <t>UTILIDAD</t>
  </si>
  <si>
    <t>DIF</t>
  </si>
  <si>
    <t>TALLER CONTABLE - 1</t>
  </si>
  <si>
    <t>A 31_ DE__DICIEMBRE__ DE 2,007</t>
  </si>
  <si>
    <t>FORMATOS DE ESTADOS FINANCIEROS</t>
  </si>
  <si>
    <t>GRUPO No.</t>
  </si>
  <si>
    <t>BALANCE GENERAL CONSOLIDADO</t>
  </si>
  <si>
    <t>Milones de ($)</t>
  </si>
  <si>
    <t>CODIGO / DENOMINACION DE LAS CUENTAS</t>
  </si>
  <si>
    <t>VALORES</t>
  </si>
  <si>
    <t>PARCIALES</t>
  </si>
  <si>
    <t>DENOMINACION DE LAS CUENTAS</t>
  </si>
  <si>
    <t>ACTIVOS</t>
  </si>
  <si>
    <t>PASIVOS</t>
  </si>
  <si>
    <t>CORRIENTE</t>
  </si>
  <si>
    <t>11 - DISPONIBLE</t>
  </si>
  <si>
    <t>CORTO PLAZO</t>
  </si>
  <si>
    <t>110505 - Caja General</t>
  </si>
  <si>
    <t>2105 - Obligaciones Bancarias - cp</t>
  </si>
  <si>
    <t>110510 - Caja Menor</t>
  </si>
  <si>
    <t>2115 - Corporaciones Financieras - cp</t>
  </si>
  <si>
    <t>1110 -      Bancos</t>
  </si>
  <si>
    <t>2205 - Proveedores Nacionales</t>
  </si>
  <si>
    <t>2210 - Proveedores Exterior</t>
  </si>
  <si>
    <t>1305 - CUENTAS POR COBRAR</t>
  </si>
  <si>
    <t>2380 - Acreedores Varios</t>
  </si>
  <si>
    <t>130505 - Nacionales</t>
  </si>
  <si>
    <t>2404 - Provisión para Impuestos</t>
  </si>
  <si>
    <t>130510 - Internacionales</t>
  </si>
  <si>
    <t>2510 - Provisión Prestaciones y Aportes</t>
  </si>
  <si>
    <t>139905 - (-) Provisión Cartera</t>
  </si>
  <si>
    <t>MEDIANO PLAZO</t>
  </si>
  <si>
    <t>1300 - DEUDORES</t>
  </si>
  <si>
    <t>2105 - Obligaciones Bancarias - mp</t>
  </si>
  <si>
    <t>1325 - Socios</t>
  </si>
  <si>
    <t>2115- Corporaciones Financieras - mp</t>
  </si>
  <si>
    <t>1335 - Depósitos a Término</t>
  </si>
  <si>
    <t>2125 - Obligaciones Hipotecarias - mp</t>
  </si>
  <si>
    <t>1340 - Venta Activos</t>
  </si>
  <si>
    <t>2610 - Cesantias Consolidadas - mp</t>
  </si>
  <si>
    <t>1365 - Empleados</t>
  </si>
  <si>
    <t>LARGO PLAZO</t>
  </si>
  <si>
    <t>14 - INVENTARIOS</t>
  </si>
  <si>
    <t>2115 - Obligaciones Bancarias - lp</t>
  </si>
  <si>
    <t>1405 - Materia Prima</t>
  </si>
  <si>
    <t>2125 - Obligaciones Hipotecarias - lp</t>
  </si>
  <si>
    <t>1410 - Productos en Proceso</t>
  </si>
  <si>
    <t>2355 - Cuenta Socios - lp</t>
  </si>
  <si>
    <t>1430 - Producto Terminado</t>
  </si>
  <si>
    <t>TOTAL PASIVO</t>
  </si>
  <si>
    <t>ACTIVO FIJO</t>
  </si>
  <si>
    <t>DEPRECIABLES</t>
  </si>
  <si>
    <t>1516 - Edificios</t>
  </si>
  <si>
    <t>31 - CAPITAL SOCIAL</t>
  </si>
  <si>
    <t>159205 - Depreciación Acumulada - edif.</t>
  </si>
  <si>
    <t>310505 - Autorizado</t>
  </si>
  <si>
    <t>1520 - Maquinaria y Equipo</t>
  </si>
  <si>
    <t>310510 - Suscrito</t>
  </si>
  <si>
    <t>159210 - Depreciación Acumulada - maq.</t>
  </si>
  <si>
    <t>310515 - Pagado</t>
  </si>
  <si>
    <t>1524 - Muebles y Enseres</t>
  </si>
  <si>
    <t>159215 - Depreciación Acumulada - mueb.</t>
  </si>
  <si>
    <t>37 - UTILIDADES RETENIDAS</t>
  </si>
  <si>
    <t>1540 - Vehículos</t>
  </si>
  <si>
    <t>159235 - Depreciación Acumulada - vehic.</t>
  </si>
  <si>
    <t>33 - RESERVAS</t>
  </si>
  <si>
    <t>3305 - Legal</t>
  </si>
  <si>
    <t>NO DEPRECIABLES</t>
  </si>
  <si>
    <t>3310 - Estatutarias</t>
  </si>
  <si>
    <t>1550 - Terrenos</t>
  </si>
  <si>
    <t>3315 - Otras Reservas Autorizadas</t>
  </si>
  <si>
    <t>1508 - Construcciones en Curso</t>
  </si>
  <si>
    <t>1512 - Maquinaria en Montaje</t>
  </si>
  <si>
    <t>36 - SUPERAVIT / DEFICIT</t>
  </si>
  <si>
    <t>17 - DIFERIDO</t>
  </si>
  <si>
    <t>TOTAL PATRIMONIO</t>
  </si>
  <si>
    <t>170520 - Seguros anticipados</t>
  </si>
  <si>
    <t>170525 - Arriendos Pagados x antic.</t>
  </si>
  <si>
    <t>TOTAL PASIVO Y PATRIMONIO</t>
  </si>
  <si>
    <t>170595 - Gastos Anticipados</t>
  </si>
  <si>
    <t>1710 -      Cargos Diferidos</t>
  </si>
  <si>
    <t>TOTAL ACTIVOS</t>
  </si>
  <si>
    <t>PROF : JAIRO OROZCO T.</t>
  </si>
  <si>
    <t>ESTADO DE RENTAS Y GASTOS</t>
  </si>
  <si>
    <t>4 - VENTAS NETAS</t>
  </si>
  <si>
    <t>41 - VENTAS BRUTAS</t>
  </si>
  <si>
    <t>4175 - REBAJAS EN VENTAS</t>
  </si>
  <si>
    <t>417505 - Descuentos en Ventas</t>
  </si>
  <si>
    <t>417510 - Devoluciones Vts</t>
  </si>
  <si>
    <t>417520 - Promociones Vts</t>
  </si>
  <si>
    <t>7 - COSTO DE VENTAS</t>
  </si>
  <si>
    <t>71 - MATERIA PRIMA</t>
  </si>
  <si>
    <t>+ Inventario Inicial MP</t>
  </si>
  <si>
    <t>+ Compras</t>
  </si>
  <si>
    <t>- Devoluciones en Compras</t>
  </si>
  <si>
    <t>- Descuentos en Compras</t>
  </si>
  <si>
    <t>+ Acarreos</t>
  </si>
  <si>
    <t>+ Fletes</t>
  </si>
  <si>
    <t>- Inventario Final MP</t>
  </si>
  <si>
    <t>72 - MANO DE OBRA DIRECTA</t>
  </si>
  <si>
    <t>73 - COSTOS INDIRECTOS DE FABRICA</t>
  </si>
  <si>
    <t>7105 - PRODUCTOS EN PROCESO</t>
  </si>
  <si>
    <t>+ Inventario Inicial PP</t>
  </si>
  <si>
    <t>- Inventario Final PP</t>
  </si>
  <si>
    <t>7110 - PRODUCTOS TERMINADOS</t>
  </si>
  <si>
    <t>+ Inventario Inicial PT</t>
  </si>
  <si>
    <t>- Inventario Final PT</t>
  </si>
  <si>
    <t>UTILIDAD BRUTA EN VENTAS</t>
  </si>
  <si>
    <t>5 - GASTOS OPERACIONALES</t>
  </si>
  <si>
    <t>52 - DISTRIBUCION Y VENTAS</t>
  </si>
  <si>
    <t>5205 - Personal Ventas</t>
  </si>
  <si>
    <t>5210 - Honorarios Vts</t>
  </si>
  <si>
    <t>5220 - Oficinas Vts</t>
  </si>
  <si>
    <t>5230 - Publicidad</t>
  </si>
  <si>
    <t>5235 - Servicios Publicos Vts</t>
  </si>
  <si>
    <t>5245 - Mantenimiento Vts</t>
  </si>
  <si>
    <t>5295 - Comisiones</t>
  </si>
  <si>
    <t>5295 - Varios Vts</t>
  </si>
  <si>
    <t>51 - ADMINISTRACION</t>
  </si>
  <si>
    <t>5105 - Personal Admón</t>
  </si>
  <si>
    <t>5110 - Honorarios Admón</t>
  </si>
  <si>
    <t>5120 - Oficinas Admón</t>
  </si>
  <si>
    <t>5135 - Servicios Publicos Admón</t>
  </si>
  <si>
    <t>5145 - Mantenimiento Admon</t>
  </si>
  <si>
    <t>5195 - Varios Admón</t>
  </si>
  <si>
    <t>UTILIDAD OPERACIONAL</t>
  </si>
  <si>
    <t>42 + OTROS INGRESOS</t>
  </si>
  <si>
    <t>53 - OTROS EGRESOS</t>
  </si>
  <si>
    <t>UTILIDAD ANTES DE IMPUESTOS</t>
  </si>
  <si>
    <t>54 - IMPUESTOS</t>
  </si>
  <si>
    <t>59 - SUPERAVIT / DEFICIT</t>
  </si>
  <si>
    <t>Informe de compatibilidad para EJERCICIO N.1.xls</t>
  </si>
  <si>
    <t>Ejecutar el 24/10/2008 7:02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</si>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</sst>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* #,##0.00_ ;_ * \-#,##0.00_ ;_ * &quot;-&quot;??_ ;_ @_ "/>
    <numFmt numFmtId="177" formatCode="_ * #,##0_ ;_ * \-#,##0_ ;_ * &quot;-&quot;??_ ;_ @_ "/>
    <numFmt numFmtId="178" formatCode="_-* #,##0\ _€_-;\-* #,##0\ _€_-;_-* &quot;-&quot;??\ _€_-;_-@_-"/>
    <numFmt numFmtId="179" formatCode="#,##0.000_);\(#,##0.000\)"/>
    <numFmt numFmtId="180" formatCode="#,##0.000_);[Red]\(#,##0.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merigo BT"/>
      <family val="2"/>
    </font>
    <font>
      <sz val="11"/>
      <name val="Amerigo BT"/>
      <family val="2"/>
    </font>
    <font>
      <b/>
      <sz val="11"/>
      <name val="Amerigo BT"/>
      <family val="0"/>
    </font>
    <font>
      <b/>
      <sz val="12"/>
      <color indexed="23"/>
      <name val="Amerigo BT"/>
      <family val="2"/>
    </font>
    <font>
      <i/>
      <sz val="10"/>
      <color indexed="23"/>
      <name val="Baskerville Win95BT"/>
      <family val="1"/>
    </font>
    <font>
      <b/>
      <i/>
      <sz val="11"/>
      <color indexed="23"/>
      <name val="Amerigo BT"/>
      <family val="0"/>
    </font>
    <font>
      <sz val="11"/>
      <color indexed="23"/>
      <name val="Amerigo BT"/>
      <family val="2"/>
    </font>
    <font>
      <sz val="12"/>
      <color indexed="23"/>
      <name val="Amerigo BT"/>
      <family val="2"/>
    </font>
    <font>
      <b/>
      <sz val="11"/>
      <color indexed="23"/>
      <name val="Amerigo BT"/>
      <family val="0"/>
    </font>
    <font>
      <sz val="10"/>
      <color indexed="23"/>
      <name val="Amerigo BT"/>
      <family val="2"/>
    </font>
    <font>
      <b/>
      <sz val="10"/>
      <name val="Amerigo BT"/>
      <family val="0"/>
    </font>
    <font>
      <b/>
      <sz val="12"/>
      <name val="Amerigo BT"/>
      <family val="0"/>
    </font>
    <font>
      <b/>
      <i/>
      <sz val="9"/>
      <name val="Amerigo BT"/>
      <family val="2"/>
    </font>
    <font>
      <b/>
      <i/>
      <sz val="10"/>
      <name val="Amerigo BT"/>
      <family val="2"/>
    </font>
    <font>
      <i/>
      <sz val="10"/>
      <name val="Amerigo BT"/>
      <family val="2"/>
    </font>
    <font>
      <i/>
      <sz val="8"/>
      <name val="Clearface"/>
      <family val="0"/>
    </font>
    <font>
      <i/>
      <sz val="8"/>
      <name val="Amerigo BT"/>
      <family val="2"/>
    </font>
    <font>
      <sz val="8"/>
      <name val="Amerigo BT"/>
      <family val="2"/>
    </font>
    <font>
      <i/>
      <sz val="9"/>
      <name val="Amerigo BT"/>
      <family val="2"/>
    </font>
    <font>
      <sz val="11"/>
      <color indexed="8"/>
      <name val="Amerigo BT"/>
      <family val="2"/>
    </font>
    <font>
      <sz val="11"/>
      <color indexed="9"/>
      <name val="Amerigo BT"/>
      <family val="2"/>
    </font>
    <font>
      <b/>
      <i/>
      <sz val="11"/>
      <name val="Amerigo B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rgb="FF808080"/>
      </left>
      <right style="thin">
        <color rgb="FF808080"/>
      </right>
      <top style="double">
        <color indexed="8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indexed="8"/>
      </top>
      <bottom>
        <color indexed="63"/>
      </bottom>
    </border>
    <border>
      <left style="thin">
        <color rgb="FF808080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double">
        <color indexed="8"/>
      </right>
      <top>
        <color indexed="63"/>
      </top>
      <bottom>
        <color indexed="63"/>
      </bottom>
    </border>
    <border>
      <left style="double">
        <color rgb="FF808080"/>
      </left>
      <right style="thin">
        <color rgb="FF808080"/>
      </right>
      <top style="double">
        <color indexed="8"/>
      </top>
      <bottom style="double">
        <color rgb="FF808080"/>
      </bottom>
    </border>
    <border>
      <left style="thin">
        <color rgb="FF808080"/>
      </left>
      <right style="thin">
        <color rgb="FF808080"/>
      </right>
      <top style="double">
        <color indexed="8"/>
      </top>
      <bottom style="double">
        <color rgb="FF808080"/>
      </bottom>
    </border>
    <border>
      <left style="thin">
        <color rgb="FF808080"/>
      </left>
      <right>
        <color indexed="63"/>
      </right>
      <top style="double">
        <color indexed="8"/>
      </top>
      <bottom style="double">
        <color rgb="FF808080"/>
      </bottom>
    </border>
    <border>
      <left style="thin">
        <color rgb="FF808080"/>
      </left>
      <right style="thin">
        <color rgb="FF808080"/>
      </right>
      <top style="double">
        <color rgb="FF808080"/>
      </top>
      <bottom style="double">
        <color rgb="FF808080"/>
      </bottom>
    </border>
    <border>
      <left style="thin">
        <color rgb="FF808080"/>
      </left>
      <right style="double">
        <color indexed="8"/>
      </right>
      <top style="double">
        <color rgb="FF808080"/>
      </top>
      <bottom style="double">
        <color rgb="FF808080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rgb="FF808080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rgb="FF808080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indexed="8"/>
      </right>
      <top style="double">
        <color rgb="FF808080"/>
      </top>
      <bottom style="double">
        <color rgb="FF808080"/>
      </bottom>
    </border>
    <border>
      <left>
        <color indexed="63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indexed="63"/>
      </left>
      <right style="thin">
        <color indexed="63"/>
      </right>
      <top style="double">
        <color rgb="FF808080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rgb="FF808080"/>
      </top>
      <bottom>
        <color indexed="63"/>
      </bottom>
    </border>
    <border>
      <left style="thin">
        <color indexed="63"/>
      </left>
      <right style="double">
        <color rgb="FF808080"/>
      </right>
      <top style="double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double">
        <color rgb="FF808080"/>
      </bottom>
    </border>
    <border>
      <left style="thin">
        <color rgb="FF808080"/>
      </left>
      <right style="double">
        <color indexed="8"/>
      </right>
      <top>
        <color indexed="63"/>
      </top>
      <bottom style="double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right"/>
      <protection/>
    </xf>
    <xf numFmtId="177" fontId="10" fillId="0" borderId="16" xfId="0" applyNumberFormat="1" applyFont="1" applyFill="1" applyBorder="1" applyAlignment="1" applyProtection="1">
      <alignment/>
      <protection/>
    </xf>
    <xf numFmtId="177" fontId="10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9" fillId="0" borderId="30" xfId="0" applyNumberFormat="1" applyFont="1" applyFill="1" applyBorder="1" applyAlignment="1" applyProtection="1">
      <alignment/>
      <protection/>
    </xf>
    <xf numFmtId="0" fontId="5" fillId="0" borderId="30" xfId="0" applyNumberFormat="1" applyFont="1" applyFill="1" applyBorder="1" applyAlignment="1" applyProtection="1">
      <alignment horizontal="center"/>
      <protection/>
    </xf>
    <xf numFmtId="0" fontId="6" fillId="0" borderId="3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32" xfId="0" applyNumberFormat="1" applyFont="1" applyFill="1" applyBorder="1" applyAlignment="1" applyProtection="1">
      <alignment/>
      <protection/>
    </xf>
    <xf numFmtId="0" fontId="7" fillId="0" borderId="33" xfId="0" applyNumberFormat="1" applyFont="1" applyFill="1" applyBorder="1" applyAlignment="1" applyProtection="1">
      <alignment horizontal="center"/>
      <protection/>
    </xf>
    <xf numFmtId="0" fontId="5" fillId="0" borderId="33" xfId="0" applyNumberFormat="1" applyFont="1" applyFill="1" applyBorder="1" applyAlignment="1" applyProtection="1">
      <alignment horizontal="center"/>
      <protection/>
    </xf>
    <xf numFmtId="0" fontId="9" fillId="0" borderId="33" xfId="0" applyNumberFormat="1" applyFont="1" applyFill="1" applyBorder="1" applyAlignment="1" applyProtection="1">
      <alignment/>
      <protection/>
    </xf>
    <xf numFmtId="0" fontId="9" fillId="0" borderId="34" xfId="0" applyNumberFormat="1" applyFont="1" applyFill="1" applyBorder="1" applyAlignment="1" applyProtection="1">
      <alignment/>
      <protection/>
    </xf>
    <xf numFmtId="0" fontId="5" fillId="0" borderId="35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center"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0" fontId="5" fillId="0" borderId="39" xfId="0" applyNumberFormat="1" applyFont="1" applyFill="1" applyBorder="1" applyAlignment="1" applyProtection="1">
      <alignment horizontal="center"/>
      <protection/>
    </xf>
    <xf numFmtId="0" fontId="5" fillId="0" borderId="40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41" xfId="0" applyNumberFormat="1" applyFont="1" applyFill="1" applyBorder="1" applyAlignment="1" applyProtection="1">
      <alignment/>
      <protection/>
    </xf>
    <xf numFmtId="0" fontId="8" fillId="0" borderId="33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0" fontId="3" fillId="0" borderId="42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/>
      <protection/>
    </xf>
    <xf numFmtId="0" fontId="3" fillId="0" borderId="43" xfId="0" applyNumberFormat="1" applyFont="1" applyFill="1" applyBorder="1" applyAlignment="1" applyProtection="1">
      <alignment/>
      <protection/>
    </xf>
    <xf numFmtId="0" fontId="3" fillId="0" borderId="41" xfId="0" applyNumberFormat="1" applyFont="1" applyFill="1" applyBorder="1" applyAlignment="1" applyProtection="1">
      <alignment/>
      <protection/>
    </xf>
    <xf numFmtId="171" fontId="10" fillId="0" borderId="44" xfId="0" applyNumberFormat="1" applyFont="1" applyFill="1" applyBorder="1" applyAlignment="1" applyProtection="1">
      <alignment/>
      <protection/>
    </xf>
    <xf numFmtId="171" fontId="10" fillId="0" borderId="45" xfId="0" applyNumberFormat="1" applyFont="1" applyFill="1" applyBorder="1" applyAlignment="1" applyProtection="1">
      <alignment/>
      <protection/>
    </xf>
    <xf numFmtId="171" fontId="10" fillId="0" borderId="46" xfId="0" applyNumberFormat="1" applyFont="1" applyFill="1" applyBorder="1" applyAlignment="1" applyProtection="1">
      <alignment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left"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1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51" xfId="0" applyNumberFormat="1" applyFont="1" applyFill="1" applyBorder="1" applyAlignment="1" applyProtection="1">
      <alignment/>
      <protection/>
    </xf>
    <xf numFmtId="178" fontId="10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6" fontId="3" fillId="0" borderId="14" xfId="0" applyNumberFormat="1" applyFont="1" applyFill="1" applyBorder="1" applyAlignment="1" applyProtection="1">
      <alignment/>
      <protection/>
    </xf>
    <xf numFmtId="178" fontId="10" fillId="34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13" fillId="0" borderId="52" xfId="0" applyNumberFormat="1" applyFont="1" applyFill="1" applyBorder="1" applyAlignment="1" applyProtection="1">
      <alignment/>
      <protection/>
    </xf>
    <xf numFmtId="0" fontId="2" fillId="36" borderId="10" xfId="0" applyNumberFormat="1" applyFont="1" applyFill="1" applyBorder="1" applyAlignment="1" applyProtection="1">
      <alignment/>
      <protection/>
    </xf>
    <xf numFmtId="0" fontId="2" fillId="36" borderId="11" xfId="0" applyNumberFormat="1" applyFont="1" applyFill="1" applyBorder="1" applyAlignment="1" applyProtection="1">
      <alignment/>
      <protection/>
    </xf>
    <xf numFmtId="0" fontId="2" fillId="36" borderId="12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36" borderId="13" xfId="0" applyNumberFormat="1" applyFont="1" applyFill="1" applyBorder="1" applyAlignment="1" applyProtection="1">
      <alignment/>
      <protection/>
    </xf>
    <xf numFmtId="0" fontId="2" fillId="36" borderId="0" xfId="0" applyNumberFormat="1" applyFont="1" applyFill="1" applyBorder="1" applyAlignment="1" applyProtection="1">
      <alignment/>
      <protection/>
    </xf>
    <xf numFmtId="0" fontId="13" fillId="36" borderId="53" xfId="0" applyNumberFormat="1" applyFont="1" applyFill="1" applyBorder="1" applyAlignment="1" applyProtection="1">
      <alignment/>
      <protection/>
    </xf>
    <xf numFmtId="0" fontId="14" fillId="36" borderId="14" xfId="0" applyNumberFormat="1" applyFont="1" applyFill="1" applyBorder="1" applyAlignment="1" applyProtection="1">
      <alignment horizontal="center"/>
      <protection/>
    </xf>
    <xf numFmtId="0" fontId="12" fillId="36" borderId="54" xfId="0" applyNumberFormat="1" applyFont="1" applyFill="1" applyBorder="1" applyAlignment="1" applyProtection="1">
      <alignment horizontal="center"/>
      <protection/>
    </xf>
    <xf numFmtId="0" fontId="12" fillId="36" borderId="16" xfId="0" applyNumberFormat="1" applyFont="1" applyFill="1" applyBorder="1" applyAlignment="1" applyProtection="1">
      <alignment horizontal="center"/>
      <protection/>
    </xf>
    <xf numFmtId="0" fontId="12" fillId="36" borderId="55" xfId="0" applyNumberFormat="1" applyFont="1" applyFill="1" applyBorder="1" applyAlignment="1" applyProtection="1">
      <alignment horizontal="center"/>
      <protection/>
    </xf>
    <xf numFmtId="179" fontId="2" fillId="36" borderId="19" xfId="0" applyNumberFormat="1" applyFont="1" applyFill="1" applyBorder="1" applyAlignment="1" applyProtection="1">
      <alignment/>
      <protection/>
    </xf>
    <xf numFmtId="179" fontId="2" fillId="36" borderId="14" xfId="0" applyNumberFormat="1" applyFont="1" applyFill="1" applyBorder="1" applyAlignment="1" applyProtection="1">
      <alignment/>
      <protection/>
    </xf>
    <xf numFmtId="0" fontId="13" fillId="36" borderId="13" xfId="0" applyNumberFormat="1" applyFont="1" applyFill="1" applyBorder="1" applyAlignment="1" applyProtection="1">
      <alignment horizontal="center"/>
      <protection/>
    </xf>
    <xf numFmtId="0" fontId="12" fillId="36" borderId="13" xfId="0" applyNumberFormat="1" applyFont="1" applyFill="1" applyBorder="1" applyAlignment="1" applyProtection="1">
      <alignment horizontal="center"/>
      <protection/>
    </xf>
    <xf numFmtId="0" fontId="15" fillId="36" borderId="56" xfId="0" applyNumberFormat="1" applyFont="1" applyFill="1" applyBorder="1" applyAlignment="1" applyProtection="1">
      <alignment/>
      <protection/>
    </xf>
    <xf numFmtId="41" fontId="4" fillId="36" borderId="57" xfId="0" applyNumberFormat="1" applyFont="1" applyFill="1" applyBorder="1" applyAlignment="1" applyProtection="1">
      <alignment/>
      <protection/>
    </xf>
    <xf numFmtId="41" fontId="4" fillId="36" borderId="58" xfId="0" applyNumberFormat="1" applyFont="1" applyFill="1" applyBorder="1" applyAlignment="1" applyProtection="1">
      <alignment/>
      <protection/>
    </xf>
    <xf numFmtId="0" fontId="12" fillId="36" borderId="56" xfId="0" applyNumberFormat="1" applyFont="1" applyFill="1" applyBorder="1" applyAlignment="1" applyProtection="1">
      <alignment/>
      <protection/>
    </xf>
    <xf numFmtId="0" fontId="16" fillId="36" borderId="13" xfId="0" applyNumberFormat="1" applyFont="1" applyFill="1" applyBorder="1" applyAlignment="1" applyProtection="1">
      <alignment/>
      <protection/>
    </xf>
    <xf numFmtId="41" fontId="3" fillId="36" borderId="19" xfId="0" applyNumberFormat="1" applyFont="1" applyFill="1" applyBorder="1" applyAlignment="1" applyProtection="1">
      <alignment/>
      <protection/>
    </xf>
    <xf numFmtId="41" fontId="3" fillId="36" borderId="14" xfId="0" applyNumberFormat="1" applyFont="1" applyFill="1" applyBorder="1" applyAlignment="1" applyProtection="1">
      <alignment/>
      <protection/>
    </xf>
    <xf numFmtId="0" fontId="12" fillId="36" borderId="13" xfId="0" applyNumberFormat="1" applyFont="1" applyFill="1" applyBorder="1" applyAlignment="1" applyProtection="1">
      <alignment/>
      <protection/>
    </xf>
    <xf numFmtId="41" fontId="4" fillId="36" borderId="19" xfId="0" applyNumberFormat="1" applyFont="1" applyFill="1" applyBorder="1" applyAlignment="1" applyProtection="1">
      <alignment/>
      <protection/>
    </xf>
    <xf numFmtId="41" fontId="3" fillId="35" borderId="19" xfId="0" applyNumberFormat="1" applyFont="1" applyFill="1" applyBorder="1" applyAlignment="1" applyProtection="1">
      <alignment/>
      <protection/>
    </xf>
    <xf numFmtId="49" fontId="2" fillId="36" borderId="13" xfId="0" applyNumberFormat="1" applyFont="1" applyFill="1" applyBorder="1" applyAlignment="1" applyProtection="1">
      <alignment horizontal="left"/>
      <protection/>
    </xf>
    <xf numFmtId="0" fontId="12" fillId="36" borderId="54" xfId="0" applyNumberFormat="1" applyFont="1" applyFill="1" applyBorder="1" applyAlignment="1" applyProtection="1">
      <alignment horizontal="right"/>
      <protection/>
    </xf>
    <xf numFmtId="41" fontId="3" fillId="36" borderId="16" xfId="0" applyNumberFormat="1" applyFont="1" applyFill="1" applyBorder="1" applyAlignment="1" applyProtection="1">
      <alignment/>
      <protection/>
    </xf>
    <xf numFmtId="41" fontId="4" fillId="36" borderId="55" xfId="0" applyNumberFormat="1" applyFont="1" applyFill="1" applyBorder="1" applyAlignment="1" applyProtection="1">
      <alignment/>
      <protection/>
    </xf>
    <xf numFmtId="41" fontId="4" fillId="36" borderId="14" xfId="0" applyNumberFormat="1" applyFont="1" applyFill="1" applyBorder="1" applyAlignment="1" applyProtection="1">
      <alignment/>
      <protection/>
    </xf>
    <xf numFmtId="0" fontId="2" fillId="36" borderId="54" xfId="0" applyNumberFormat="1" applyFont="1" applyFill="1" applyBorder="1" applyAlignment="1" applyProtection="1">
      <alignment/>
      <protection/>
    </xf>
    <xf numFmtId="41" fontId="3" fillId="36" borderId="59" xfId="0" applyNumberFormat="1" applyFont="1" applyFill="1" applyBorder="1" applyAlignment="1" applyProtection="1">
      <alignment/>
      <protection/>
    </xf>
    <xf numFmtId="41" fontId="3" fillId="36" borderId="55" xfId="0" applyNumberFormat="1" applyFont="1" applyFill="1" applyBorder="1" applyAlignment="1" applyProtection="1">
      <alignment/>
      <protection/>
    </xf>
    <xf numFmtId="0" fontId="13" fillId="36" borderId="54" xfId="0" applyNumberFormat="1" applyFont="1" applyFill="1" applyBorder="1" applyAlignment="1" applyProtection="1">
      <alignment horizontal="right"/>
      <protection/>
    </xf>
    <xf numFmtId="41" fontId="4" fillId="36" borderId="52" xfId="0" applyNumberFormat="1" applyFont="1" applyFill="1" applyBorder="1" applyAlignment="1" applyProtection="1">
      <alignment/>
      <protection/>
    </xf>
    <xf numFmtId="180" fontId="2" fillId="36" borderId="0" xfId="0" applyNumberFormat="1" applyFont="1" applyFill="1" applyBorder="1" applyAlignment="1" applyProtection="1">
      <alignment/>
      <protection/>
    </xf>
    <xf numFmtId="180" fontId="17" fillId="36" borderId="0" xfId="0" applyNumberFormat="1" applyFont="1" applyFill="1" applyBorder="1" applyAlignment="1" applyProtection="1">
      <alignment/>
      <protection/>
    </xf>
    <xf numFmtId="0" fontId="18" fillId="36" borderId="0" xfId="0" applyNumberFormat="1" applyFont="1" applyFill="1" applyBorder="1" applyAlignment="1" applyProtection="1">
      <alignment/>
      <protection/>
    </xf>
    <xf numFmtId="0" fontId="19" fillId="36" borderId="0" xfId="0" applyNumberFormat="1" applyFont="1" applyFill="1" applyBorder="1" applyAlignment="1" applyProtection="1">
      <alignment/>
      <protection/>
    </xf>
    <xf numFmtId="0" fontId="17" fillId="36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0" fillId="36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0" fontId="14" fillId="36" borderId="0" xfId="0" applyNumberFormat="1" applyFont="1" applyFill="1" applyBorder="1" applyAlignment="1" applyProtection="1">
      <alignment horizontal="center"/>
      <protection/>
    </xf>
    <xf numFmtId="41" fontId="4" fillId="36" borderId="10" xfId="0" applyNumberFormat="1" applyFont="1" applyFill="1" applyBorder="1" applyAlignment="1" applyProtection="1">
      <alignment/>
      <protection/>
    </xf>
    <xf numFmtId="41" fontId="2" fillId="36" borderId="11" xfId="0" applyNumberFormat="1" applyFont="1" applyFill="1" applyBorder="1" applyAlignment="1" applyProtection="1">
      <alignment/>
      <protection/>
    </xf>
    <xf numFmtId="41" fontId="2" fillId="36" borderId="12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41" fontId="13" fillId="36" borderId="13" xfId="0" applyNumberFormat="1" applyFont="1" applyFill="1" applyBorder="1" applyAlignment="1" applyProtection="1">
      <alignment/>
      <protection/>
    </xf>
    <xf numFmtId="41" fontId="2" fillId="36" borderId="0" xfId="0" applyNumberFormat="1" applyFont="1" applyFill="1" applyBorder="1" applyAlignment="1" applyProtection="1">
      <alignment/>
      <protection/>
    </xf>
    <xf numFmtId="41" fontId="13" fillId="36" borderId="53" xfId="0" applyNumberFormat="1" applyFont="1" applyFill="1" applyBorder="1" applyAlignment="1" applyProtection="1">
      <alignment/>
      <protection/>
    </xf>
    <xf numFmtId="41" fontId="2" fillId="36" borderId="13" xfId="0" applyNumberFormat="1" applyFont="1" applyFill="1" applyBorder="1" applyAlignment="1" applyProtection="1">
      <alignment/>
      <protection/>
    </xf>
    <xf numFmtId="41" fontId="12" fillId="36" borderId="54" xfId="0" applyNumberFormat="1" applyFont="1" applyFill="1" applyBorder="1" applyAlignment="1" applyProtection="1">
      <alignment horizontal="center"/>
      <protection/>
    </xf>
    <xf numFmtId="41" fontId="12" fillId="36" borderId="16" xfId="0" applyNumberFormat="1" applyFont="1" applyFill="1" applyBorder="1" applyAlignment="1" applyProtection="1">
      <alignment horizontal="center"/>
      <protection/>
    </xf>
    <xf numFmtId="41" fontId="12" fillId="36" borderId="55" xfId="0" applyNumberFormat="1" applyFont="1" applyFill="1" applyBorder="1" applyAlignment="1" applyProtection="1">
      <alignment horizontal="center"/>
      <protection/>
    </xf>
    <xf numFmtId="41" fontId="2" fillId="36" borderId="19" xfId="0" applyNumberFormat="1" applyFont="1" applyFill="1" applyBorder="1" applyAlignment="1" applyProtection="1">
      <alignment/>
      <protection/>
    </xf>
    <xf numFmtId="41" fontId="2" fillId="36" borderId="14" xfId="0" applyNumberFormat="1" applyFont="1" applyFill="1" applyBorder="1" applyAlignment="1" applyProtection="1">
      <alignment/>
      <protection/>
    </xf>
    <xf numFmtId="41" fontId="12" fillId="36" borderId="56" xfId="0" applyNumberFormat="1" applyFont="1" applyFill="1" applyBorder="1" applyAlignment="1" applyProtection="1">
      <alignment/>
      <protection/>
    </xf>
    <xf numFmtId="49" fontId="2" fillId="36" borderId="13" xfId="0" applyNumberFormat="1" applyFont="1" applyFill="1" applyBorder="1" applyAlignment="1" applyProtection="1">
      <alignment/>
      <protection/>
    </xf>
    <xf numFmtId="41" fontId="21" fillId="36" borderId="19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Border="1" applyAlignment="1" applyProtection="1">
      <alignment/>
      <protection/>
    </xf>
    <xf numFmtId="41" fontId="22" fillId="36" borderId="19" xfId="0" applyNumberFormat="1" applyFont="1" applyFill="1" applyBorder="1" applyAlignment="1" applyProtection="1">
      <alignment/>
      <protection hidden="1" locked="0"/>
    </xf>
    <xf numFmtId="41" fontId="23" fillId="36" borderId="19" xfId="0" applyNumberFormat="1" applyFont="1" applyFill="1" applyBorder="1" applyAlignment="1" applyProtection="1">
      <alignment horizontal="center"/>
      <protection/>
    </xf>
    <xf numFmtId="41" fontId="12" fillId="36" borderId="54" xfId="0" applyNumberFormat="1" applyFont="1" applyFill="1" applyBorder="1" applyAlignment="1" applyProtection="1">
      <alignment horizontal="right"/>
      <protection/>
    </xf>
    <xf numFmtId="41" fontId="17" fillId="36" borderId="0" xfId="0" applyNumberFormat="1" applyFont="1" applyFill="1" applyBorder="1" applyAlignment="1" applyProtection="1">
      <alignment/>
      <protection/>
    </xf>
    <xf numFmtId="176" fontId="55" fillId="0" borderId="0" xfId="0" applyNumberFormat="1" applyFont="1" applyAlignment="1">
      <alignment vertical="top" wrapText="1"/>
    </xf>
    <xf numFmtId="0" fontId="5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6" fontId="0" fillId="0" borderId="0" xfId="0" applyNumberFormat="1" applyAlignment="1">
      <alignment vertical="top" wrapText="1"/>
    </xf>
    <xf numFmtId="176" fontId="0" fillId="0" borderId="60" xfId="0" applyNumberForma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6" fontId="55" fillId="0" borderId="0" xfId="0" applyNumberFormat="1" applyFont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13" fillId="36" borderId="13" xfId="0" applyNumberFormat="1" applyFont="1" applyFill="1" applyBorder="1" applyAlignment="1" applyProtection="1">
      <alignment horizontal="center"/>
      <protection/>
    </xf>
    <xf numFmtId="0" fontId="13" fillId="36" borderId="0" xfId="0" applyNumberFormat="1" applyFont="1" applyFill="1" applyBorder="1" applyAlignment="1" applyProtection="1">
      <alignment horizontal="center"/>
      <protection/>
    </xf>
    <xf numFmtId="0" fontId="13" fillId="36" borderId="14" xfId="0" applyNumberFormat="1" applyFont="1" applyFill="1" applyBorder="1" applyAlignment="1" applyProtection="1">
      <alignment horizontal="center"/>
      <protection/>
    </xf>
    <xf numFmtId="41" fontId="13" fillId="36" borderId="13" xfId="0" applyNumberFormat="1" applyFont="1" applyFill="1" applyBorder="1" applyAlignment="1" applyProtection="1">
      <alignment horizontal="center"/>
      <protection/>
    </xf>
    <xf numFmtId="41" fontId="13" fillId="36" borderId="0" xfId="0" applyNumberFormat="1" applyFont="1" applyFill="1" applyBorder="1" applyAlignment="1" applyProtection="1">
      <alignment horizontal="center"/>
      <protection/>
    </xf>
    <xf numFmtId="41" fontId="13" fillId="36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0"/>
  <sheetViews>
    <sheetView zoomScale="73" zoomScaleNormal="73" zoomScalePageLayoutView="0" workbookViewId="0" topLeftCell="A1">
      <selection activeCell="D88" sqref="D88"/>
    </sheetView>
  </sheetViews>
  <sheetFormatPr defaultColWidth="11.421875" defaultRowHeight="15"/>
  <cols>
    <col min="1" max="1" width="12.8515625" style="0" bestFit="1" customWidth="1"/>
    <col min="2" max="2" width="11.8515625" style="0" bestFit="1" customWidth="1"/>
    <col min="3" max="3" width="56.28125" style="0" bestFit="1" customWidth="1"/>
    <col min="4" max="6" width="21.7109375" style="0" bestFit="1" customWidth="1"/>
  </cols>
  <sheetData>
    <row r="2" spans="1:7" ht="15.75" thickBot="1">
      <c r="A2" s="2"/>
      <c r="B2" s="3"/>
      <c r="C2" s="4"/>
      <c r="D2" s="5"/>
      <c r="E2" s="5"/>
      <c r="F2" s="4"/>
      <c r="G2" s="4"/>
    </row>
    <row r="3" spans="1:7" ht="16.5" thickTop="1">
      <c r="A3" s="6"/>
      <c r="B3" s="7"/>
      <c r="C3" s="8" t="s">
        <v>0</v>
      </c>
      <c r="D3" s="9"/>
      <c r="E3" s="10" t="s">
        <v>1</v>
      </c>
      <c r="F3" s="1"/>
      <c r="G3" s="1"/>
    </row>
    <row r="4" spans="1:7" ht="15.75" thickBot="1">
      <c r="A4" s="11"/>
      <c r="B4" s="12" t="s">
        <v>2</v>
      </c>
      <c r="C4" s="13" t="s">
        <v>54</v>
      </c>
      <c r="D4" s="14"/>
      <c r="E4" s="15"/>
      <c r="F4" s="1"/>
      <c r="G4" s="1"/>
    </row>
    <row r="5" spans="1:7" ht="17.25" thickBot="1" thickTop="1">
      <c r="A5" s="16" t="s">
        <v>3</v>
      </c>
      <c r="B5" s="17" t="s">
        <v>4</v>
      </c>
      <c r="C5" s="17" t="s">
        <v>5</v>
      </c>
      <c r="D5" s="17" t="s">
        <v>6</v>
      </c>
      <c r="E5" s="18" t="s">
        <v>7</v>
      </c>
      <c r="F5" s="1"/>
      <c r="G5" s="1"/>
    </row>
    <row r="6" spans="1:7" ht="15.75" thickTop="1">
      <c r="A6" s="19"/>
      <c r="B6" s="20"/>
      <c r="C6" s="20"/>
      <c r="D6" s="20"/>
      <c r="E6" s="21"/>
      <c r="F6" s="1"/>
      <c r="G6" s="1"/>
    </row>
    <row r="7" spans="1:7" ht="15">
      <c r="A7" s="22">
        <v>1</v>
      </c>
      <c r="B7" s="23">
        <v>310515</v>
      </c>
      <c r="C7" s="20" t="s">
        <v>8</v>
      </c>
      <c r="D7" s="24"/>
      <c r="E7" s="25">
        <v>60000000</v>
      </c>
      <c r="F7" s="1"/>
      <c r="G7" s="1"/>
    </row>
    <row r="8" spans="1:7" ht="15">
      <c r="A8" s="22">
        <v>1</v>
      </c>
      <c r="B8" s="23">
        <v>310510</v>
      </c>
      <c r="C8" s="20" t="s">
        <v>9</v>
      </c>
      <c r="D8" s="24"/>
      <c r="E8" s="25">
        <v>5000000</v>
      </c>
      <c r="F8" s="1"/>
      <c r="G8" s="1"/>
    </row>
    <row r="9" spans="1:7" ht="15">
      <c r="A9" s="22">
        <v>1</v>
      </c>
      <c r="B9" s="23">
        <v>110505</v>
      </c>
      <c r="C9" s="20" t="s">
        <v>10</v>
      </c>
      <c r="D9" s="24">
        <v>15000000</v>
      </c>
      <c r="E9" s="25"/>
      <c r="F9" s="1"/>
      <c r="G9" s="1"/>
    </row>
    <row r="10" spans="1:7" ht="15">
      <c r="A10" s="22">
        <v>1</v>
      </c>
      <c r="B10" s="23">
        <v>132500</v>
      </c>
      <c r="C10" s="20" t="s">
        <v>11</v>
      </c>
      <c r="D10" s="24">
        <v>5000000</v>
      </c>
      <c r="E10" s="25"/>
      <c r="F10" s="1"/>
      <c r="G10" s="1"/>
    </row>
    <row r="11" spans="1:7" ht="15">
      <c r="A11" s="22">
        <v>1</v>
      </c>
      <c r="B11" s="23">
        <v>152000</v>
      </c>
      <c r="C11" s="20" t="s">
        <v>12</v>
      </c>
      <c r="D11" s="24">
        <v>20000000</v>
      </c>
      <c r="E11" s="25"/>
      <c r="F11" s="1"/>
      <c r="G11" s="1"/>
    </row>
    <row r="12" spans="1:7" ht="15">
      <c r="A12" s="22">
        <v>1</v>
      </c>
      <c r="B12" s="23">
        <v>151600</v>
      </c>
      <c r="C12" s="20" t="s">
        <v>13</v>
      </c>
      <c r="D12" s="24">
        <v>25000000</v>
      </c>
      <c r="E12" s="25"/>
      <c r="F12" s="1"/>
      <c r="G12" s="1"/>
    </row>
    <row r="13" spans="1:7" ht="15">
      <c r="A13" s="22">
        <v>1</v>
      </c>
      <c r="B13" s="23">
        <v>110505</v>
      </c>
      <c r="C13" s="20" t="s">
        <v>14</v>
      </c>
      <c r="D13" s="24"/>
      <c r="E13" s="25">
        <v>5000000</v>
      </c>
      <c r="F13" s="1"/>
      <c r="G13" s="1"/>
    </row>
    <row r="14" spans="1:7" ht="15">
      <c r="A14" s="22">
        <v>1</v>
      </c>
      <c r="B14" s="23">
        <v>111000</v>
      </c>
      <c r="C14" s="20" t="s">
        <v>15</v>
      </c>
      <c r="D14" s="24">
        <v>5000000</v>
      </c>
      <c r="E14" s="25"/>
      <c r="F14" s="1"/>
      <c r="G14" s="1"/>
    </row>
    <row r="15" spans="1:7" ht="15">
      <c r="A15" s="26">
        <v>2</v>
      </c>
      <c r="B15" s="27">
        <v>140500</v>
      </c>
      <c r="C15" s="28" t="s">
        <v>16</v>
      </c>
      <c r="D15" s="29">
        <v>4500000</v>
      </c>
      <c r="E15" s="30"/>
      <c r="F15" s="1"/>
      <c r="G15" s="1"/>
    </row>
    <row r="16" spans="1:7" ht="15">
      <c r="A16" s="22">
        <v>2</v>
      </c>
      <c r="B16" s="23">
        <v>111000</v>
      </c>
      <c r="C16" s="20" t="s">
        <v>17</v>
      </c>
      <c r="D16" s="24"/>
      <c r="E16" s="25">
        <v>2250000</v>
      </c>
      <c r="F16" s="1"/>
      <c r="G16" s="1"/>
    </row>
    <row r="17" spans="1:7" ht="15">
      <c r="A17" s="22">
        <v>2</v>
      </c>
      <c r="B17" s="23">
        <v>220500</v>
      </c>
      <c r="C17" s="20" t="s">
        <v>18</v>
      </c>
      <c r="D17" s="24"/>
      <c r="E17" s="25">
        <v>2250000</v>
      </c>
      <c r="F17" s="1"/>
      <c r="G17" s="1"/>
    </row>
    <row r="18" spans="1:7" ht="15">
      <c r="A18" s="22">
        <v>2</v>
      </c>
      <c r="B18" s="23">
        <v>410500</v>
      </c>
      <c r="C18" s="20" t="s">
        <v>19</v>
      </c>
      <c r="D18" s="24"/>
      <c r="E18" s="25">
        <v>7000000</v>
      </c>
      <c r="F18" s="1"/>
      <c r="G18" s="1"/>
    </row>
    <row r="19" spans="1:7" ht="15">
      <c r="A19" s="22">
        <v>2</v>
      </c>
      <c r="B19" s="23">
        <v>110505</v>
      </c>
      <c r="C19" s="20" t="s">
        <v>20</v>
      </c>
      <c r="D19" s="24">
        <v>2100000</v>
      </c>
      <c r="E19" s="25"/>
      <c r="F19" s="1"/>
      <c r="G19" s="1"/>
    </row>
    <row r="20" spans="1:7" ht="15">
      <c r="A20" s="22">
        <v>2</v>
      </c>
      <c r="B20" s="23">
        <v>130505</v>
      </c>
      <c r="C20" s="20" t="s">
        <v>21</v>
      </c>
      <c r="D20" s="24">
        <v>4900000</v>
      </c>
      <c r="E20" s="25"/>
      <c r="F20" s="1"/>
      <c r="G20" s="1"/>
    </row>
    <row r="21" spans="1:7" ht="15">
      <c r="A21" s="22">
        <v>2</v>
      </c>
      <c r="B21" s="23">
        <v>140500</v>
      </c>
      <c r="C21" s="20" t="s">
        <v>22</v>
      </c>
      <c r="D21" s="24"/>
      <c r="E21" s="25">
        <v>4500000</v>
      </c>
      <c r="F21" s="1"/>
      <c r="G21" s="1"/>
    </row>
    <row r="22" spans="1:7" ht="15">
      <c r="A22" s="22">
        <v>2</v>
      </c>
      <c r="B22" s="23">
        <v>712000</v>
      </c>
      <c r="C22" s="20" t="s">
        <v>23</v>
      </c>
      <c r="D22" s="24">
        <v>4500000</v>
      </c>
      <c r="E22" s="25"/>
      <c r="F22" s="1"/>
      <c r="G22" s="1"/>
    </row>
    <row r="23" spans="1:7" ht="15">
      <c r="A23" s="22">
        <v>2</v>
      </c>
      <c r="B23" s="23">
        <v>110505</v>
      </c>
      <c r="C23" s="20" t="s">
        <v>24</v>
      </c>
      <c r="D23" s="24"/>
      <c r="E23" s="25">
        <v>2100000</v>
      </c>
      <c r="F23" s="1"/>
      <c r="G23" s="1"/>
    </row>
    <row r="24" spans="1:7" ht="15">
      <c r="A24" s="31">
        <v>2</v>
      </c>
      <c r="B24" s="32">
        <v>111000</v>
      </c>
      <c r="C24" s="33" t="s">
        <v>25</v>
      </c>
      <c r="D24" s="34">
        <v>2100000</v>
      </c>
      <c r="E24" s="35"/>
      <c r="F24" s="1"/>
      <c r="G24" s="1"/>
    </row>
    <row r="25" spans="1:7" ht="15">
      <c r="A25" s="22">
        <v>3</v>
      </c>
      <c r="B25" s="27">
        <v>140500</v>
      </c>
      <c r="C25" s="28" t="s">
        <v>26</v>
      </c>
      <c r="D25" s="24">
        <v>3200000</v>
      </c>
      <c r="E25" s="25"/>
      <c r="F25" s="1"/>
      <c r="G25" s="1"/>
    </row>
    <row r="26" spans="1:7" ht="15">
      <c r="A26" s="22">
        <v>3</v>
      </c>
      <c r="B26" s="23">
        <v>220500</v>
      </c>
      <c r="C26" s="20" t="s">
        <v>27</v>
      </c>
      <c r="D26" s="24"/>
      <c r="E26" s="25">
        <v>3200000</v>
      </c>
      <c r="F26" s="1"/>
      <c r="G26" s="1"/>
    </row>
    <row r="27" spans="1:7" ht="15">
      <c r="A27" s="22">
        <v>3</v>
      </c>
      <c r="B27" s="23">
        <v>410500</v>
      </c>
      <c r="C27" s="20" t="s">
        <v>28</v>
      </c>
      <c r="D27" s="24"/>
      <c r="E27" s="25">
        <v>8500000</v>
      </c>
      <c r="F27" s="1"/>
      <c r="G27" s="1"/>
    </row>
    <row r="28" spans="1:7" ht="15">
      <c r="A28" s="22">
        <v>3</v>
      </c>
      <c r="B28" s="23">
        <v>110505</v>
      </c>
      <c r="C28" s="20" t="s">
        <v>29</v>
      </c>
      <c r="D28" s="24">
        <v>4250000</v>
      </c>
      <c r="E28" s="25"/>
      <c r="F28" s="1"/>
      <c r="G28" s="1"/>
    </row>
    <row r="29" spans="1:7" ht="15">
      <c r="A29" s="22">
        <v>3</v>
      </c>
      <c r="B29" s="23">
        <v>130505</v>
      </c>
      <c r="C29" s="20" t="s">
        <v>30</v>
      </c>
      <c r="D29" s="24">
        <v>4250000</v>
      </c>
      <c r="E29" s="25"/>
      <c r="F29" s="1"/>
      <c r="G29" s="1"/>
    </row>
    <row r="30" spans="1:7" ht="15">
      <c r="A30" s="22">
        <v>3</v>
      </c>
      <c r="B30" s="23">
        <v>140500</v>
      </c>
      <c r="C30" s="20" t="s">
        <v>22</v>
      </c>
      <c r="D30" s="24"/>
      <c r="E30" s="25">
        <v>3200000</v>
      </c>
      <c r="F30" s="1"/>
      <c r="G30" s="1"/>
    </row>
    <row r="31" spans="1:7" ht="15">
      <c r="A31" s="22">
        <v>3</v>
      </c>
      <c r="B31" s="23">
        <v>712000</v>
      </c>
      <c r="C31" s="20" t="s">
        <v>31</v>
      </c>
      <c r="D31" s="24">
        <v>3200000</v>
      </c>
      <c r="E31" s="25"/>
      <c r="F31" s="1"/>
      <c r="G31" s="1"/>
    </row>
    <row r="32" spans="1:7" ht="15">
      <c r="A32" s="22">
        <v>3</v>
      </c>
      <c r="B32" s="23">
        <v>110505</v>
      </c>
      <c r="C32" s="20" t="s">
        <v>32</v>
      </c>
      <c r="D32" s="24"/>
      <c r="E32" s="25">
        <v>4250000</v>
      </c>
      <c r="F32" s="1"/>
      <c r="G32" s="1"/>
    </row>
    <row r="33" spans="1:7" ht="15">
      <c r="A33" s="31">
        <v>3</v>
      </c>
      <c r="B33" s="32">
        <v>111000</v>
      </c>
      <c r="C33" s="33" t="s">
        <v>33</v>
      </c>
      <c r="D33" s="34">
        <v>4250000</v>
      </c>
      <c r="E33" s="35"/>
      <c r="F33" s="1"/>
      <c r="G33" s="1"/>
    </row>
    <row r="34" spans="1:7" ht="15">
      <c r="A34" s="22">
        <v>4</v>
      </c>
      <c r="B34" s="27">
        <v>111000</v>
      </c>
      <c r="C34" s="28" t="s">
        <v>34</v>
      </c>
      <c r="D34" s="24"/>
      <c r="E34" s="25">
        <v>800000</v>
      </c>
      <c r="F34" s="1"/>
      <c r="G34" s="1"/>
    </row>
    <row r="35" spans="1:7" ht="15">
      <c r="A35" s="22">
        <v>4</v>
      </c>
      <c r="B35" s="23">
        <v>732000</v>
      </c>
      <c r="C35" s="20" t="s">
        <v>35</v>
      </c>
      <c r="D35" s="24">
        <v>400000</v>
      </c>
      <c r="E35" s="25"/>
      <c r="F35" s="1"/>
      <c r="G35" s="1"/>
    </row>
    <row r="36" spans="1:7" ht="15">
      <c r="A36" s="22">
        <v>4</v>
      </c>
      <c r="B36" s="23">
        <v>519500</v>
      </c>
      <c r="C36" s="20" t="s">
        <v>36</v>
      </c>
      <c r="D36" s="24">
        <v>400000</v>
      </c>
      <c r="E36" s="25"/>
      <c r="F36" s="1"/>
      <c r="G36" s="1"/>
    </row>
    <row r="37" spans="1:7" ht="15">
      <c r="A37" s="22">
        <v>4</v>
      </c>
      <c r="B37" s="23">
        <v>111000</v>
      </c>
      <c r="C37" s="20" t="s">
        <v>37</v>
      </c>
      <c r="D37" s="24"/>
      <c r="E37" s="25">
        <v>1100000</v>
      </c>
      <c r="F37" s="1"/>
      <c r="G37" s="1"/>
    </row>
    <row r="38" spans="1:7" ht="15">
      <c r="A38" s="31">
        <v>4</v>
      </c>
      <c r="B38" s="32">
        <v>170595</v>
      </c>
      <c r="C38" s="33" t="s">
        <v>38</v>
      </c>
      <c r="D38" s="34">
        <v>1100000</v>
      </c>
      <c r="E38" s="35"/>
      <c r="F38" s="1"/>
      <c r="G38" s="1"/>
    </row>
    <row r="39" spans="1:7" ht="15">
      <c r="A39" s="22">
        <v>5</v>
      </c>
      <c r="B39" s="27">
        <v>111000</v>
      </c>
      <c r="C39" s="28" t="s">
        <v>39</v>
      </c>
      <c r="D39" s="24"/>
      <c r="E39" s="25">
        <v>2150000</v>
      </c>
      <c r="F39" s="1"/>
      <c r="G39" s="1"/>
    </row>
    <row r="40" spans="1:7" ht="15">
      <c r="A40" s="22">
        <v>5</v>
      </c>
      <c r="B40" s="23">
        <v>110505</v>
      </c>
      <c r="C40" s="20" t="s">
        <v>40</v>
      </c>
      <c r="D40" s="24">
        <v>2150000</v>
      </c>
      <c r="E40" s="25"/>
      <c r="F40" s="1"/>
      <c r="G40" s="1"/>
    </row>
    <row r="41" spans="1:7" ht="15">
      <c r="A41" s="22">
        <v>5</v>
      </c>
      <c r="B41" s="23">
        <v>110505</v>
      </c>
      <c r="C41" s="20" t="s">
        <v>40</v>
      </c>
      <c r="D41" s="24"/>
      <c r="E41" s="25">
        <v>2150000</v>
      </c>
      <c r="F41" s="1"/>
      <c r="G41" s="1"/>
    </row>
    <row r="42" spans="1:7" ht="15">
      <c r="A42" s="31">
        <v>5</v>
      </c>
      <c r="B42" s="32">
        <v>720500</v>
      </c>
      <c r="C42" s="33" t="s">
        <v>41</v>
      </c>
      <c r="D42" s="34">
        <v>2150000</v>
      </c>
      <c r="E42" s="35"/>
      <c r="F42" s="1"/>
      <c r="G42" s="1"/>
    </row>
    <row r="43" spans="1:7" ht="15">
      <c r="A43" s="22">
        <v>6</v>
      </c>
      <c r="B43" s="23">
        <v>310510</v>
      </c>
      <c r="C43" s="20" t="s">
        <v>42</v>
      </c>
      <c r="D43" s="24"/>
      <c r="E43" s="25">
        <v>500000</v>
      </c>
      <c r="F43" s="1"/>
      <c r="G43" s="1"/>
    </row>
    <row r="44" spans="1:7" ht="15">
      <c r="A44" s="22">
        <v>6</v>
      </c>
      <c r="B44" s="23">
        <v>110505</v>
      </c>
      <c r="C44" s="20" t="s">
        <v>43</v>
      </c>
      <c r="D44" s="24">
        <v>500000</v>
      </c>
      <c r="E44" s="25"/>
      <c r="F44" s="1"/>
      <c r="G44" s="1"/>
    </row>
    <row r="45" spans="1:7" ht="15">
      <c r="A45" s="22">
        <v>6</v>
      </c>
      <c r="B45" s="23">
        <v>110505</v>
      </c>
      <c r="C45" s="20" t="s">
        <v>44</v>
      </c>
      <c r="D45" s="24"/>
      <c r="E45" s="25">
        <v>500000</v>
      </c>
      <c r="F45" s="1"/>
      <c r="G45" s="1"/>
    </row>
    <row r="46" spans="1:7" ht="15">
      <c r="A46" s="22">
        <v>6</v>
      </c>
      <c r="B46" s="23">
        <v>171095</v>
      </c>
      <c r="C46" s="20" t="s">
        <v>45</v>
      </c>
      <c r="D46" s="24">
        <v>500000</v>
      </c>
      <c r="E46" s="25"/>
      <c r="F46" s="1"/>
      <c r="G46" s="1"/>
    </row>
    <row r="47" spans="1:7" ht="15.75" thickBot="1">
      <c r="A47" s="22"/>
      <c r="B47" s="23"/>
      <c r="C47" s="20"/>
      <c r="D47" s="24"/>
      <c r="E47" s="25"/>
      <c r="F47" s="1"/>
      <c r="G47" s="1"/>
    </row>
    <row r="48" spans="1:7" ht="16.5" thickBot="1" thickTop="1">
      <c r="A48" s="36"/>
      <c r="B48" s="37"/>
      <c r="C48" s="38" t="s">
        <v>46</v>
      </c>
      <c r="D48" s="39">
        <f>SUM(D6:D47)</f>
        <v>114450000</v>
      </c>
      <c r="E48" s="40">
        <f>SUM(E6:E47)</f>
        <v>114450000</v>
      </c>
      <c r="F48" s="1"/>
      <c r="G48" s="1"/>
    </row>
    <row r="49" spans="1:7" ht="15.75" thickTop="1">
      <c r="A49" s="2"/>
      <c r="B49" s="3"/>
      <c r="C49" s="4"/>
      <c r="D49" s="5"/>
      <c r="E49" s="5">
        <f>+E48-D48</f>
        <v>0</v>
      </c>
      <c r="F49" s="1"/>
      <c r="G49" s="1"/>
    </row>
    <row r="50" spans="1:7" ht="15">
      <c r="A50" s="41"/>
      <c r="B50" s="42"/>
      <c r="C50" s="1"/>
      <c r="D50" s="43"/>
      <c r="E50" s="43"/>
      <c r="F50" s="1"/>
      <c r="G50" s="1"/>
    </row>
    <row r="51" spans="1:7" ht="15.75" thickBot="1">
      <c r="A51" s="41"/>
      <c r="B51" s="42"/>
      <c r="C51" s="1"/>
      <c r="D51" s="43"/>
      <c r="E51" s="43"/>
      <c r="F51" s="1"/>
      <c r="G51" s="1"/>
    </row>
    <row r="52" spans="1:7" ht="16.5" thickTop="1">
      <c r="A52" s="44"/>
      <c r="B52" s="45"/>
      <c r="C52" s="46" t="s">
        <v>47</v>
      </c>
      <c r="D52" s="45"/>
      <c r="E52" s="47" t="s">
        <v>1</v>
      </c>
      <c r="F52" s="48"/>
      <c r="G52" s="1"/>
    </row>
    <row r="53" spans="1:7" ht="16.5" thickBot="1">
      <c r="A53" s="49"/>
      <c r="B53" s="50" t="s">
        <v>2</v>
      </c>
      <c r="C53" s="51" t="str">
        <f>+C4</f>
        <v>TALLER CONTABLE - 1</v>
      </c>
      <c r="D53" s="52"/>
      <c r="E53" s="53"/>
      <c r="F53" s="48"/>
      <c r="G53" s="1"/>
    </row>
    <row r="54" spans="1:7" ht="17.25" thickBot="1" thickTop="1">
      <c r="A54" s="54" t="s">
        <v>3</v>
      </c>
      <c r="B54" s="55" t="s">
        <v>4</v>
      </c>
      <c r="C54" s="56" t="s">
        <v>5</v>
      </c>
      <c r="D54" s="57" t="s">
        <v>6</v>
      </c>
      <c r="E54" s="58" t="s">
        <v>7</v>
      </c>
      <c r="F54" s="59" t="s">
        <v>48</v>
      </c>
      <c r="G54" s="1"/>
    </row>
    <row r="55" spans="1:7" ht="15.75" thickTop="1">
      <c r="A55" s="60"/>
      <c r="B55" s="61"/>
      <c r="C55" s="62"/>
      <c r="D55" s="63"/>
      <c r="E55" s="64"/>
      <c r="F55" s="14"/>
      <c r="G55" s="1"/>
    </row>
    <row r="56" spans="1:7" ht="15">
      <c r="A56" s="22">
        <v>1</v>
      </c>
      <c r="B56" s="23">
        <v>110505</v>
      </c>
      <c r="C56" s="20" t="s">
        <v>10</v>
      </c>
      <c r="D56" s="24">
        <v>15000000</v>
      </c>
      <c r="E56" s="25"/>
      <c r="F56" s="65"/>
      <c r="G56" s="1"/>
    </row>
    <row r="57" spans="1:7" ht="15">
      <c r="A57" s="22">
        <v>1</v>
      </c>
      <c r="B57" s="23">
        <v>110505</v>
      </c>
      <c r="C57" s="20" t="s">
        <v>14</v>
      </c>
      <c r="D57" s="24"/>
      <c r="E57" s="25">
        <v>5000000</v>
      </c>
      <c r="F57" s="4"/>
      <c r="G57" s="1"/>
    </row>
    <row r="58" spans="1:7" ht="15">
      <c r="A58" s="22">
        <v>2</v>
      </c>
      <c r="B58" s="23">
        <v>110505</v>
      </c>
      <c r="C58" s="20" t="s">
        <v>20</v>
      </c>
      <c r="D58" s="24">
        <v>2100000</v>
      </c>
      <c r="E58" s="25"/>
      <c r="F58" s="5"/>
      <c r="G58" s="1"/>
    </row>
    <row r="59" spans="1:7" ht="15">
      <c r="A59" s="22">
        <v>2</v>
      </c>
      <c r="B59" s="23">
        <v>110505</v>
      </c>
      <c r="C59" s="20" t="s">
        <v>24</v>
      </c>
      <c r="D59" s="24"/>
      <c r="E59" s="25">
        <v>2100000</v>
      </c>
      <c r="F59" s="65"/>
      <c r="G59" s="1"/>
    </row>
    <row r="60" spans="1:7" ht="15">
      <c r="A60" s="22">
        <v>3</v>
      </c>
      <c r="B60" s="23">
        <v>110505</v>
      </c>
      <c r="C60" s="20" t="s">
        <v>29</v>
      </c>
      <c r="D60" s="24">
        <v>4250000</v>
      </c>
      <c r="E60" s="25"/>
      <c r="F60" s="4"/>
      <c r="G60" s="1"/>
    </row>
    <row r="61" spans="1:7" ht="15">
      <c r="A61" s="22">
        <v>3</v>
      </c>
      <c r="B61" s="23">
        <v>110505</v>
      </c>
      <c r="C61" s="20" t="s">
        <v>32</v>
      </c>
      <c r="D61" s="24"/>
      <c r="E61" s="25">
        <v>4250000</v>
      </c>
      <c r="F61" s="66"/>
      <c r="G61" s="1"/>
    </row>
    <row r="62" spans="1:7" ht="15">
      <c r="A62" s="22">
        <v>5</v>
      </c>
      <c r="B62" s="23">
        <v>110505</v>
      </c>
      <c r="C62" s="20" t="s">
        <v>40</v>
      </c>
      <c r="D62" s="24">
        <v>2150000</v>
      </c>
      <c r="E62" s="25"/>
      <c r="F62" s="4"/>
      <c r="G62" s="1"/>
    </row>
    <row r="63" spans="1:7" ht="15">
      <c r="A63" s="22">
        <v>5</v>
      </c>
      <c r="B63" s="23">
        <v>110505</v>
      </c>
      <c r="C63" s="20" t="s">
        <v>40</v>
      </c>
      <c r="D63" s="24"/>
      <c r="E63" s="25">
        <v>2150000</v>
      </c>
      <c r="F63" s="66"/>
      <c r="G63" s="1"/>
    </row>
    <row r="64" spans="1:7" ht="15">
      <c r="A64" s="22">
        <v>6</v>
      </c>
      <c r="B64" s="23">
        <v>110505</v>
      </c>
      <c r="C64" s="20" t="s">
        <v>43</v>
      </c>
      <c r="D64" s="24">
        <v>500000</v>
      </c>
      <c r="E64" s="25"/>
      <c r="F64" s="4"/>
      <c r="G64" s="1"/>
    </row>
    <row r="65" spans="1:7" ht="15.75" thickBot="1">
      <c r="A65" s="67">
        <v>6</v>
      </c>
      <c r="B65" s="68">
        <v>110505</v>
      </c>
      <c r="C65" s="69" t="s">
        <v>44</v>
      </c>
      <c r="D65" s="24"/>
      <c r="E65" s="25">
        <v>500000</v>
      </c>
      <c r="F65" s="1"/>
      <c r="G65" s="1"/>
    </row>
    <row r="66" spans="1:7" ht="16.5" thickBot="1" thickTop="1">
      <c r="A66" s="22"/>
      <c r="B66" s="23"/>
      <c r="C66" s="70"/>
      <c r="D66" s="71">
        <f>SUM(D56:D65)</f>
        <v>24000000</v>
      </c>
      <c r="E66" s="72">
        <f>SUM(E56:E65)</f>
        <v>14000000</v>
      </c>
      <c r="F66" s="73">
        <f>+D66-E66</f>
        <v>10000000</v>
      </c>
      <c r="G66" s="1"/>
    </row>
    <row r="67" spans="1:7" ht="15.75" thickTop="1">
      <c r="A67" s="22">
        <v>1</v>
      </c>
      <c r="B67" s="23">
        <v>111000</v>
      </c>
      <c r="C67" s="20" t="s">
        <v>15</v>
      </c>
      <c r="D67" s="24">
        <v>5000000</v>
      </c>
      <c r="E67" s="25"/>
      <c r="F67" s="1"/>
      <c r="G67" s="1"/>
    </row>
    <row r="68" spans="1:7" ht="15">
      <c r="A68" s="22">
        <v>2</v>
      </c>
      <c r="B68" s="23">
        <v>111000</v>
      </c>
      <c r="C68" s="20" t="s">
        <v>17</v>
      </c>
      <c r="D68" s="24"/>
      <c r="E68" s="25">
        <v>2250000</v>
      </c>
      <c r="F68" s="5"/>
      <c r="G68" s="1"/>
    </row>
    <row r="69" spans="1:7" ht="15">
      <c r="A69" s="22">
        <v>2</v>
      </c>
      <c r="B69" s="23">
        <v>111000</v>
      </c>
      <c r="C69" s="20" t="s">
        <v>25</v>
      </c>
      <c r="D69" s="24">
        <v>2100000</v>
      </c>
      <c r="E69" s="25"/>
      <c r="F69" s="4"/>
      <c r="G69" s="1"/>
    </row>
    <row r="70" spans="1:7" ht="15">
      <c r="A70" s="22">
        <v>3</v>
      </c>
      <c r="B70" s="23">
        <v>111000</v>
      </c>
      <c r="C70" s="20" t="s">
        <v>33</v>
      </c>
      <c r="D70" s="24">
        <v>4250000</v>
      </c>
      <c r="E70" s="25"/>
      <c r="F70" s="4"/>
      <c r="G70" s="1"/>
    </row>
    <row r="71" spans="1:7" ht="15">
      <c r="A71" s="22">
        <v>4</v>
      </c>
      <c r="B71" s="23">
        <v>111000</v>
      </c>
      <c r="C71" s="20" t="s">
        <v>34</v>
      </c>
      <c r="D71" s="24"/>
      <c r="E71" s="25">
        <v>800000</v>
      </c>
      <c r="F71" s="4"/>
      <c r="G71" s="1"/>
    </row>
    <row r="72" spans="1:7" ht="15">
      <c r="A72" s="22">
        <v>4</v>
      </c>
      <c r="B72" s="23">
        <v>111000</v>
      </c>
      <c r="C72" s="20" t="s">
        <v>37</v>
      </c>
      <c r="D72" s="24"/>
      <c r="E72" s="25">
        <v>1100000</v>
      </c>
      <c r="F72" s="4"/>
      <c r="G72" s="1"/>
    </row>
    <row r="73" spans="1:7" ht="15.75" thickBot="1">
      <c r="A73" s="22">
        <v>5</v>
      </c>
      <c r="B73" s="23">
        <v>111000</v>
      </c>
      <c r="C73" s="20" t="s">
        <v>39</v>
      </c>
      <c r="D73" s="24"/>
      <c r="E73" s="25">
        <v>2150000</v>
      </c>
      <c r="F73" s="4"/>
      <c r="G73" s="1"/>
    </row>
    <row r="74" spans="1:7" ht="16.5" thickBot="1" thickTop="1">
      <c r="A74" s="74"/>
      <c r="B74" s="75"/>
      <c r="C74" s="76"/>
      <c r="D74" s="71">
        <f>SUM(D67:D73)</f>
        <v>11350000</v>
      </c>
      <c r="E74" s="72">
        <f>SUM(E67:E73)</f>
        <v>6300000</v>
      </c>
      <c r="F74" s="73">
        <f>+D74-E74</f>
        <v>5050000</v>
      </c>
      <c r="G74" s="1"/>
    </row>
    <row r="75" spans="1:7" ht="15.75" thickTop="1">
      <c r="A75" s="22">
        <v>2</v>
      </c>
      <c r="B75" s="23">
        <v>130505</v>
      </c>
      <c r="C75" s="20" t="s">
        <v>21</v>
      </c>
      <c r="D75" s="24">
        <v>4900000</v>
      </c>
      <c r="E75" s="25"/>
      <c r="F75" s="5"/>
      <c r="G75" s="1"/>
    </row>
    <row r="76" spans="1:7" ht="15.75" thickBot="1">
      <c r="A76" s="22">
        <v>3</v>
      </c>
      <c r="B76" s="23">
        <v>130505</v>
      </c>
      <c r="C76" s="20" t="s">
        <v>30</v>
      </c>
      <c r="D76" s="24">
        <v>4250000</v>
      </c>
      <c r="E76" s="25"/>
      <c r="F76" s="77"/>
      <c r="G76" s="1"/>
    </row>
    <row r="77" spans="1:7" ht="16.5" thickBot="1" thickTop="1">
      <c r="A77" s="74"/>
      <c r="B77" s="75"/>
      <c r="C77" s="76"/>
      <c r="D77" s="71">
        <f>SUM(D75:D76)</f>
        <v>9150000</v>
      </c>
      <c r="E77" s="72">
        <f>SUM(E75:E76)</f>
        <v>0</v>
      </c>
      <c r="F77" s="73">
        <f>+D77-E77</f>
        <v>9150000</v>
      </c>
      <c r="G77" s="1"/>
    </row>
    <row r="78" spans="1:7" ht="16.5" thickBot="1" thickTop="1">
      <c r="A78" s="22">
        <v>1</v>
      </c>
      <c r="B78" s="23">
        <v>132500</v>
      </c>
      <c r="C78" s="20" t="s">
        <v>11</v>
      </c>
      <c r="D78" s="24">
        <v>5000000</v>
      </c>
      <c r="E78" s="25"/>
      <c r="F78" s="1"/>
      <c r="G78" s="1"/>
    </row>
    <row r="79" spans="1:7" ht="16.5" thickBot="1" thickTop="1">
      <c r="A79" s="74"/>
      <c r="B79" s="75"/>
      <c r="C79" s="76"/>
      <c r="D79" s="71">
        <f>SUM(D78)</f>
        <v>5000000</v>
      </c>
      <c r="E79" s="72">
        <f>SUM(E78)</f>
        <v>0</v>
      </c>
      <c r="F79" s="73">
        <f>+D79-E79</f>
        <v>5000000</v>
      </c>
      <c r="G79" s="1"/>
    </row>
    <row r="80" spans="1:7" ht="15.75" thickTop="1">
      <c r="A80" s="22">
        <v>2</v>
      </c>
      <c r="B80" s="23">
        <v>140500</v>
      </c>
      <c r="C80" s="20" t="s">
        <v>16</v>
      </c>
      <c r="D80" s="24">
        <v>4500000</v>
      </c>
      <c r="E80" s="25"/>
      <c r="F80" s="78"/>
      <c r="G80" s="1"/>
    </row>
    <row r="81" spans="1:7" ht="15">
      <c r="A81" s="22">
        <v>2</v>
      </c>
      <c r="B81" s="23">
        <v>140500</v>
      </c>
      <c r="C81" s="20" t="s">
        <v>22</v>
      </c>
      <c r="D81" s="24"/>
      <c r="E81" s="25">
        <v>4500000</v>
      </c>
      <c r="F81" s="4"/>
      <c r="G81" s="1"/>
    </row>
    <row r="82" spans="1:7" ht="15">
      <c r="A82" s="22">
        <v>3</v>
      </c>
      <c r="B82" s="23">
        <v>140500</v>
      </c>
      <c r="C82" s="20" t="s">
        <v>26</v>
      </c>
      <c r="D82" s="24">
        <v>3200000</v>
      </c>
      <c r="E82" s="25"/>
      <c r="F82" s="78"/>
      <c r="G82" s="1"/>
    </row>
    <row r="83" spans="1:7" ht="15.75" thickBot="1">
      <c r="A83" s="22">
        <v>3</v>
      </c>
      <c r="B83" s="23">
        <v>140500</v>
      </c>
      <c r="C83" s="20" t="s">
        <v>22</v>
      </c>
      <c r="D83" s="24"/>
      <c r="E83" s="25">
        <v>3200000</v>
      </c>
      <c r="F83" s="66"/>
      <c r="G83" s="1"/>
    </row>
    <row r="84" spans="1:7" ht="16.5" thickBot="1" thickTop="1">
      <c r="A84" s="74"/>
      <c r="B84" s="75"/>
      <c r="C84" s="76"/>
      <c r="D84" s="71">
        <f>SUM(D80:D83)</f>
        <v>7700000</v>
      </c>
      <c r="E84" s="72">
        <f>SUM(E80:E83)</f>
        <v>7700000</v>
      </c>
      <c r="F84" s="73">
        <f>+D84-E84</f>
        <v>0</v>
      </c>
      <c r="G84" s="1"/>
    </row>
    <row r="85" spans="1:7" ht="15.75" thickTop="1">
      <c r="A85" s="22">
        <v>1</v>
      </c>
      <c r="B85" s="23">
        <v>151600</v>
      </c>
      <c r="C85" s="20" t="s">
        <v>13</v>
      </c>
      <c r="D85" s="24">
        <v>25000000</v>
      </c>
      <c r="E85" s="25"/>
      <c r="F85" s="4"/>
      <c r="G85" s="1"/>
    </row>
    <row r="86" spans="1:7" ht="15.75" thickBot="1">
      <c r="A86" s="22">
        <v>1</v>
      </c>
      <c r="B86" s="23">
        <v>152000</v>
      </c>
      <c r="C86" s="20" t="s">
        <v>12</v>
      </c>
      <c r="D86" s="24">
        <v>20000000</v>
      </c>
      <c r="E86" s="25"/>
      <c r="F86" s="78"/>
      <c r="G86" s="1"/>
    </row>
    <row r="87" spans="1:7" ht="16.5" thickBot="1" thickTop="1">
      <c r="A87" s="74"/>
      <c r="B87" s="75"/>
      <c r="C87" s="76"/>
      <c r="D87" s="71">
        <f>SUM(D85:D86)</f>
        <v>45000000</v>
      </c>
      <c r="E87" s="72">
        <f>SUM(E85:E86)</f>
        <v>0</v>
      </c>
      <c r="F87" s="73">
        <f>+D87-E87</f>
        <v>45000000</v>
      </c>
      <c r="G87" s="1"/>
    </row>
    <row r="88" spans="1:7" ht="15.75" thickTop="1">
      <c r="A88" s="22">
        <v>4</v>
      </c>
      <c r="B88" s="23">
        <v>170595</v>
      </c>
      <c r="C88" s="20" t="s">
        <v>38</v>
      </c>
      <c r="D88" s="24">
        <v>1100000</v>
      </c>
      <c r="E88" s="25"/>
      <c r="F88" s="5"/>
      <c r="G88" s="1"/>
    </row>
    <row r="89" spans="1:7" ht="15.75" thickBot="1">
      <c r="A89" s="22">
        <v>6</v>
      </c>
      <c r="B89" s="23">
        <v>171095</v>
      </c>
      <c r="C89" s="20" t="s">
        <v>45</v>
      </c>
      <c r="D89" s="24">
        <v>500000</v>
      </c>
      <c r="E89" s="25"/>
      <c r="F89" s="4"/>
      <c r="G89" s="1"/>
    </row>
    <row r="90" spans="1:7" ht="16.5" thickBot="1" thickTop="1">
      <c r="A90" s="74"/>
      <c r="B90" s="75"/>
      <c r="C90" s="76"/>
      <c r="D90" s="71">
        <f>SUM(D88:D89)</f>
        <v>1600000</v>
      </c>
      <c r="E90" s="72">
        <f>SUM(E88:E89)</f>
        <v>0</v>
      </c>
      <c r="F90" s="73">
        <f>+D90-E90</f>
        <v>1600000</v>
      </c>
      <c r="G90" s="1"/>
    </row>
    <row r="91" spans="1:7" ht="15.75" thickTop="1">
      <c r="A91" s="22">
        <v>2</v>
      </c>
      <c r="B91" s="23">
        <v>220500</v>
      </c>
      <c r="C91" s="20" t="s">
        <v>18</v>
      </c>
      <c r="D91" s="24"/>
      <c r="E91" s="25">
        <v>2250000</v>
      </c>
      <c r="F91" s="78">
        <f>SUM(F55:F90)</f>
        <v>75800000</v>
      </c>
      <c r="G91" s="79" t="s">
        <v>49</v>
      </c>
    </row>
    <row r="92" spans="1:7" ht="15.75" thickBot="1">
      <c r="A92" s="22">
        <v>3</v>
      </c>
      <c r="B92" s="23">
        <v>220500</v>
      </c>
      <c r="C92" s="20" t="s">
        <v>27</v>
      </c>
      <c r="D92" s="24"/>
      <c r="E92" s="25">
        <v>3200000</v>
      </c>
      <c r="F92" s="78"/>
      <c r="G92" s="79"/>
    </row>
    <row r="93" spans="1:7" ht="16.5" thickBot="1" thickTop="1">
      <c r="A93" s="74"/>
      <c r="B93" s="75"/>
      <c r="C93" s="76"/>
      <c r="D93" s="71">
        <f>SUM(D91:D92)</f>
        <v>0</v>
      </c>
      <c r="E93" s="72">
        <f>SUM(E91:E92)</f>
        <v>5450000</v>
      </c>
      <c r="F93" s="73">
        <f>+D93-E93</f>
        <v>-5450000</v>
      </c>
      <c r="G93" s="79" t="s">
        <v>50</v>
      </c>
    </row>
    <row r="94" spans="1:7" ht="15.75" thickTop="1">
      <c r="A94" s="22">
        <v>1</v>
      </c>
      <c r="B94" s="23">
        <v>310510</v>
      </c>
      <c r="C94" s="20" t="s">
        <v>9</v>
      </c>
      <c r="D94" s="24"/>
      <c r="E94" s="25">
        <v>5000000</v>
      </c>
      <c r="F94" s="78"/>
      <c r="G94" s="1"/>
    </row>
    <row r="95" spans="1:7" ht="15">
      <c r="A95" s="22">
        <v>6</v>
      </c>
      <c r="B95" s="23">
        <v>310510</v>
      </c>
      <c r="C95" s="20" t="s">
        <v>42</v>
      </c>
      <c r="D95" s="24"/>
      <c r="E95" s="25">
        <v>500000</v>
      </c>
      <c r="F95" s="78"/>
      <c r="G95" s="1"/>
    </row>
    <row r="96" spans="1:7" ht="15.75" thickBot="1">
      <c r="A96" s="22">
        <v>1</v>
      </c>
      <c r="B96" s="23">
        <v>310515</v>
      </c>
      <c r="C96" s="20" t="s">
        <v>8</v>
      </c>
      <c r="D96" s="24"/>
      <c r="E96" s="25">
        <v>60000000</v>
      </c>
      <c r="F96" s="78"/>
      <c r="G96" s="1"/>
    </row>
    <row r="97" spans="1:7" ht="16.5" thickBot="1" thickTop="1">
      <c r="A97" s="74"/>
      <c r="B97" s="75"/>
      <c r="C97" s="76"/>
      <c r="D97" s="71">
        <f>SUM(D94:D96)</f>
        <v>0</v>
      </c>
      <c r="E97" s="72">
        <f>SUM(E94:E96)</f>
        <v>65500000</v>
      </c>
      <c r="F97" s="73">
        <f>+D97-E97</f>
        <v>-65500000</v>
      </c>
      <c r="G97" s="80" t="s">
        <v>51</v>
      </c>
    </row>
    <row r="98" spans="1:7" ht="15.75" thickTop="1">
      <c r="A98" s="22">
        <v>2</v>
      </c>
      <c r="B98" s="23">
        <v>410500</v>
      </c>
      <c r="C98" s="20" t="s">
        <v>19</v>
      </c>
      <c r="D98" s="24"/>
      <c r="E98" s="25">
        <v>7000000</v>
      </c>
      <c r="F98" s="78"/>
      <c r="G98" s="1"/>
    </row>
    <row r="99" spans="1:7" ht="15.75" thickBot="1">
      <c r="A99" s="22">
        <v>3</v>
      </c>
      <c r="B99" s="23">
        <v>410500</v>
      </c>
      <c r="C99" s="20" t="s">
        <v>28</v>
      </c>
      <c r="D99" s="24"/>
      <c r="E99" s="25">
        <v>8500000</v>
      </c>
      <c r="F99" s="78"/>
      <c r="G99" s="1"/>
    </row>
    <row r="100" spans="1:7" ht="16.5" thickBot="1" thickTop="1">
      <c r="A100" s="74"/>
      <c r="B100" s="75"/>
      <c r="C100" s="76"/>
      <c r="D100" s="71">
        <f>SUM(D98:D99)</f>
        <v>0</v>
      </c>
      <c r="E100" s="72">
        <f>SUM(E98:E99)</f>
        <v>15500000</v>
      </c>
      <c r="F100" s="73">
        <f>+D100-E100</f>
        <v>-15500000</v>
      </c>
      <c r="G100" s="1"/>
    </row>
    <row r="101" spans="1:7" ht="16.5" thickBot="1" thickTop="1">
      <c r="A101" s="22">
        <v>4</v>
      </c>
      <c r="B101" s="23">
        <v>519500</v>
      </c>
      <c r="C101" s="20" t="s">
        <v>36</v>
      </c>
      <c r="D101" s="24">
        <v>400000</v>
      </c>
      <c r="E101" s="25"/>
      <c r="F101" s="78"/>
      <c r="G101" s="1"/>
    </row>
    <row r="102" spans="1:7" ht="16.5" thickBot="1" thickTop="1">
      <c r="A102" s="74"/>
      <c r="B102" s="75"/>
      <c r="C102" s="76"/>
      <c r="D102" s="71">
        <f>SUM(D101)</f>
        <v>400000</v>
      </c>
      <c r="E102" s="72">
        <f>SUM(E101)</f>
        <v>0</v>
      </c>
      <c r="F102" s="73">
        <f>+D102-E102</f>
        <v>400000</v>
      </c>
      <c r="G102" s="1"/>
    </row>
    <row r="103" spans="1:7" ht="15.75" thickTop="1">
      <c r="A103" s="22">
        <v>2</v>
      </c>
      <c r="B103" s="23">
        <v>712000</v>
      </c>
      <c r="C103" s="20" t="s">
        <v>23</v>
      </c>
      <c r="D103" s="24">
        <v>4500000</v>
      </c>
      <c r="E103" s="25"/>
      <c r="F103" s="78"/>
      <c r="G103" s="1"/>
    </row>
    <row r="104" spans="1:7" ht="15">
      <c r="A104" s="22">
        <v>3</v>
      </c>
      <c r="B104" s="23">
        <v>712000</v>
      </c>
      <c r="C104" s="20" t="s">
        <v>31</v>
      </c>
      <c r="D104" s="24">
        <v>3200000</v>
      </c>
      <c r="E104" s="25"/>
      <c r="F104" s="78"/>
      <c r="G104" s="1"/>
    </row>
    <row r="105" spans="1:7" ht="15">
      <c r="A105" s="22">
        <v>5</v>
      </c>
      <c r="B105" s="23">
        <v>720500</v>
      </c>
      <c r="C105" s="20" t="s">
        <v>41</v>
      </c>
      <c r="D105" s="24">
        <v>2150000</v>
      </c>
      <c r="E105" s="25"/>
      <c r="F105" s="78"/>
      <c r="G105" s="1"/>
    </row>
    <row r="106" spans="1:7" ht="15.75" thickBot="1">
      <c r="A106" s="22">
        <v>4</v>
      </c>
      <c r="B106" s="23">
        <v>732000</v>
      </c>
      <c r="C106" s="20" t="s">
        <v>35</v>
      </c>
      <c r="D106" s="24">
        <v>400000</v>
      </c>
      <c r="E106" s="25"/>
      <c r="F106" s="78"/>
      <c r="G106" s="1"/>
    </row>
    <row r="107" spans="1:7" ht="16.5" thickBot="1" thickTop="1">
      <c r="A107" s="74"/>
      <c r="B107" s="75"/>
      <c r="C107" s="76"/>
      <c r="D107" s="71">
        <f>SUM(D103:D106)</f>
        <v>10250000</v>
      </c>
      <c r="E107" s="72">
        <f>SUM(E103:E106)</f>
        <v>0</v>
      </c>
      <c r="F107" s="73">
        <f>+D107-E107</f>
        <v>10250000</v>
      </c>
      <c r="G107" s="1"/>
    </row>
    <row r="108" spans="1:7" ht="17.25" thickBot="1" thickTop="1">
      <c r="A108" s="2"/>
      <c r="B108" s="3"/>
      <c r="C108" s="4"/>
      <c r="D108" s="81">
        <f>SUM(D56:D107)/2</f>
        <v>114450000</v>
      </c>
      <c r="E108" s="82">
        <f>SUM(E56:E107)/2</f>
        <v>114450000</v>
      </c>
      <c r="F108" s="83">
        <f>+F100+F102+F107</f>
        <v>-4850000</v>
      </c>
      <c r="G108" s="84" t="s">
        <v>52</v>
      </c>
    </row>
    <row r="109" spans="1:7" ht="15.75" thickTop="1">
      <c r="A109" s="2"/>
      <c r="B109" s="3"/>
      <c r="C109" s="4"/>
      <c r="D109" s="5"/>
      <c r="E109" s="85"/>
      <c r="F109" s="86">
        <f>+F93+F97+F108+F91</f>
        <v>0</v>
      </c>
      <c r="G109" s="84" t="s">
        <v>53</v>
      </c>
    </row>
    <row r="110" spans="1:7" ht="15">
      <c r="A110" s="41"/>
      <c r="B110" s="42"/>
      <c r="C110" s="1"/>
      <c r="D110" s="43"/>
      <c r="E110" s="43"/>
      <c r="F110" s="1"/>
      <c r="G11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59" zoomScaleNormal="59" zoomScalePageLayoutView="0" workbookViewId="0" topLeftCell="A1">
      <selection activeCell="D126" sqref="D126"/>
    </sheetView>
  </sheetViews>
  <sheetFormatPr defaultColWidth="11.421875" defaultRowHeight="15"/>
  <cols>
    <col min="1" max="1" width="54.7109375" style="0" bestFit="1" customWidth="1"/>
    <col min="2" max="2" width="14.7109375" style="0" bestFit="1" customWidth="1"/>
    <col min="3" max="3" width="17.28125" style="0" bestFit="1" customWidth="1"/>
    <col min="4" max="4" width="23.7109375" style="0" customWidth="1"/>
    <col min="5" max="5" width="3.8515625" style="0" customWidth="1"/>
    <col min="6" max="6" width="43.421875" style="0" bestFit="1" customWidth="1"/>
    <col min="7" max="7" width="17.8515625" style="0" bestFit="1" customWidth="1"/>
    <col min="8" max="8" width="15.57421875" style="0" bestFit="1" customWidth="1"/>
    <col min="9" max="9" width="20.00390625" style="0" bestFit="1" customWidth="1"/>
  </cols>
  <sheetData>
    <row r="1" spans="1:9" ht="15.75" thickBot="1">
      <c r="A1" s="87" t="s">
        <v>55</v>
      </c>
      <c r="B1" s="1"/>
      <c r="C1" s="1"/>
      <c r="D1" s="1"/>
      <c r="E1" s="1"/>
      <c r="F1" s="1"/>
      <c r="G1" s="1"/>
      <c r="H1" s="1"/>
      <c r="I1" s="1"/>
    </row>
    <row r="2" spans="1:9" ht="17.25" thickBot="1" thickTop="1">
      <c r="A2" s="88" t="s">
        <v>56</v>
      </c>
      <c r="B2" s="1"/>
      <c r="C2" s="1"/>
      <c r="D2" s="1"/>
      <c r="E2" s="1"/>
      <c r="F2" s="89" t="str">
        <f>+A2</f>
        <v>FORMATOS DE ESTADOS FINANCIEROS</v>
      </c>
      <c r="G2" s="1"/>
      <c r="H2" s="1"/>
      <c r="I2" s="1"/>
    </row>
    <row r="3" spans="1:9" ht="15.75" thickTop="1">
      <c r="A3" s="90"/>
      <c r="B3" s="91"/>
      <c r="C3" s="91"/>
      <c r="D3" s="92"/>
      <c r="E3" s="1"/>
      <c r="F3" s="93"/>
      <c r="G3" s="91"/>
      <c r="H3" s="91"/>
      <c r="I3" s="92"/>
    </row>
    <row r="4" spans="1:9" ht="15.75">
      <c r="A4" s="94"/>
      <c r="B4" s="95"/>
      <c r="C4" s="95"/>
      <c r="D4" s="96" t="s">
        <v>57</v>
      </c>
      <c r="E4" s="1"/>
      <c r="F4" s="94"/>
      <c r="G4" s="95"/>
      <c r="H4" s="95"/>
      <c r="I4" s="96" t="str">
        <f>+D4</f>
        <v>GRUPO No.</v>
      </c>
    </row>
    <row r="5" spans="1:9" ht="15.75">
      <c r="A5" s="168" t="s">
        <v>58</v>
      </c>
      <c r="B5" s="169"/>
      <c r="C5" s="169"/>
      <c r="D5" s="170"/>
      <c r="E5" s="1"/>
      <c r="F5" s="168" t="s">
        <v>58</v>
      </c>
      <c r="G5" s="169"/>
      <c r="H5" s="169"/>
      <c r="I5" s="170"/>
    </row>
    <row r="6" spans="1:9" ht="15.75">
      <c r="A6" s="168" t="str">
        <f>+A1</f>
        <v>A 31_ DE__DICIEMBRE__ DE 2,007</v>
      </c>
      <c r="B6" s="169"/>
      <c r="C6" s="169"/>
      <c r="D6" s="170"/>
      <c r="E6" s="1"/>
      <c r="F6" s="168" t="str">
        <f>+A6</f>
        <v>A 31_ DE__DICIEMBRE__ DE 2,007</v>
      </c>
      <c r="G6" s="169"/>
      <c r="H6" s="169"/>
      <c r="I6" s="170"/>
    </row>
    <row r="7" spans="1:9" ht="15.75" thickBot="1">
      <c r="A7" s="94"/>
      <c r="B7" s="95"/>
      <c r="C7" s="95"/>
      <c r="D7" s="97" t="s">
        <v>59</v>
      </c>
      <c r="E7" s="1"/>
      <c r="F7" s="94"/>
      <c r="G7" s="95"/>
      <c r="H7" s="95"/>
      <c r="I7" s="97" t="s">
        <v>59</v>
      </c>
    </row>
    <row r="8" spans="1:9" ht="16.5" thickBot="1" thickTop="1">
      <c r="A8" s="98" t="s">
        <v>60</v>
      </c>
      <c r="B8" s="99" t="s">
        <v>61</v>
      </c>
      <c r="C8" s="99" t="s">
        <v>62</v>
      </c>
      <c r="D8" s="100" t="s">
        <v>46</v>
      </c>
      <c r="E8" s="1"/>
      <c r="F8" s="98" t="s">
        <v>63</v>
      </c>
      <c r="G8" s="99" t="s">
        <v>61</v>
      </c>
      <c r="H8" s="99" t="s">
        <v>62</v>
      </c>
      <c r="I8" s="100" t="s">
        <v>46</v>
      </c>
    </row>
    <row r="9" spans="1:9" ht="15.75" thickTop="1">
      <c r="A9" s="94"/>
      <c r="B9" s="101"/>
      <c r="C9" s="101"/>
      <c r="D9" s="102"/>
      <c r="E9" s="1"/>
      <c r="F9" s="94"/>
      <c r="G9" s="101"/>
      <c r="H9" s="101"/>
      <c r="I9" s="102"/>
    </row>
    <row r="10" spans="1:9" ht="15.75">
      <c r="A10" s="103" t="s">
        <v>64</v>
      </c>
      <c r="B10" s="101"/>
      <c r="C10" s="101"/>
      <c r="D10" s="102"/>
      <c r="E10" s="1"/>
      <c r="F10" s="103" t="s">
        <v>65</v>
      </c>
      <c r="G10" s="101"/>
      <c r="H10" s="101"/>
      <c r="I10" s="102"/>
    </row>
    <row r="11" spans="1:9" ht="15">
      <c r="A11" s="104"/>
      <c r="B11" s="101"/>
      <c r="C11" s="101"/>
      <c r="D11" s="102"/>
      <c r="E11" s="1"/>
      <c r="F11" s="104"/>
      <c r="G11" s="101"/>
      <c r="H11" s="101"/>
      <c r="I11" s="102"/>
    </row>
    <row r="12" spans="1:9" ht="15">
      <c r="A12" s="105" t="s">
        <v>66</v>
      </c>
      <c r="B12" s="106"/>
      <c r="C12" s="106"/>
      <c r="D12" s="107">
        <f>+C14+C19+C24+C30</f>
        <v>29200000</v>
      </c>
      <c r="E12" s="1"/>
      <c r="F12" s="108" t="s">
        <v>66</v>
      </c>
      <c r="G12" s="106"/>
      <c r="H12" s="106"/>
      <c r="I12" s="107">
        <f>+H14</f>
        <v>7051000</v>
      </c>
    </row>
    <row r="13" spans="1:9" ht="15">
      <c r="A13" s="109"/>
      <c r="B13" s="110"/>
      <c r="C13" s="110"/>
      <c r="D13" s="111"/>
      <c r="E13" s="1"/>
      <c r="F13" s="109"/>
      <c r="G13" s="110"/>
      <c r="H13" s="110"/>
      <c r="I13" s="111"/>
    </row>
    <row r="14" spans="1:9" ht="15">
      <c r="A14" s="112" t="s">
        <v>67</v>
      </c>
      <c r="B14" s="113"/>
      <c r="C14" s="113">
        <f>SUM(B15:B17)</f>
        <v>15050000</v>
      </c>
      <c r="D14" s="111"/>
      <c r="E14" s="1"/>
      <c r="F14" s="112" t="s">
        <v>68</v>
      </c>
      <c r="G14" s="113"/>
      <c r="H14" s="113">
        <f>SUM(G15:G21)</f>
        <v>7051000</v>
      </c>
      <c r="I14" s="111"/>
    </row>
    <row r="15" spans="1:9" ht="15">
      <c r="A15" s="94" t="s">
        <v>69</v>
      </c>
      <c r="B15" s="110">
        <f>+REGISTROS!F66</f>
        <v>10000000</v>
      </c>
      <c r="C15" s="110"/>
      <c r="D15" s="111"/>
      <c r="E15" s="1"/>
      <c r="F15" s="94" t="s">
        <v>70</v>
      </c>
      <c r="G15" s="110">
        <v>0</v>
      </c>
      <c r="H15" s="110"/>
      <c r="I15" s="111"/>
    </row>
    <row r="16" spans="1:9" ht="15">
      <c r="A16" s="94" t="s">
        <v>71</v>
      </c>
      <c r="B16" s="110">
        <v>0</v>
      </c>
      <c r="C16" s="110"/>
      <c r="D16" s="111"/>
      <c r="E16" s="1"/>
      <c r="F16" s="94" t="s">
        <v>72</v>
      </c>
      <c r="G16" s="110">
        <v>0</v>
      </c>
      <c r="H16" s="110"/>
      <c r="I16" s="111"/>
    </row>
    <row r="17" spans="1:9" ht="15">
      <c r="A17" s="94" t="s">
        <v>73</v>
      </c>
      <c r="B17" s="110">
        <f>+REGISTROS!F74</f>
        <v>5050000</v>
      </c>
      <c r="C17" s="110"/>
      <c r="D17" s="111"/>
      <c r="E17" s="1"/>
      <c r="F17" s="94" t="s">
        <v>74</v>
      </c>
      <c r="G17" s="110">
        <f>-REGISTROS!F93</f>
        <v>5450000</v>
      </c>
      <c r="H17" s="110"/>
      <c r="I17" s="111"/>
    </row>
    <row r="18" spans="1:9" ht="15">
      <c r="A18" s="94"/>
      <c r="B18" s="110"/>
      <c r="C18" s="110"/>
      <c r="D18" s="111"/>
      <c r="E18" s="1"/>
      <c r="F18" s="94" t="s">
        <v>75</v>
      </c>
      <c r="G18" s="110">
        <v>0</v>
      </c>
      <c r="H18" s="110"/>
      <c r="I18" s="111"/>
    </row>
    <row r="19" spans="1:9" ht="15">
      <c r="A19" s="112" t="s">
        <v>76</v>
      </c>
      <c r="B19" s="110"/>
      <c r="C19" s="113">
        <f>SUM(B20:B22)</f>
        <v>9150000</v>
      </c>
      <c r="D19" s="111"/>
      <c r="E19" s="1"/>
      <c r="F19" s="94" t="s">
        <v>77</v>
      </c>
      <c r="G19" s="110">
        <v>0</v>
      </c>
      <c r="H19" s="110"/>
      <c r="I19" s="111"/>
    </row>
    <row r="20" spans="1:9" ht="15">
      <c r="A20" s="94" t="s">
        <v>78</v>
      </c>
      <c r="B20" s="110">
        <f>+REGISTROS!F77</f>
        <v>9150000</v>
      </c>
      <c r="C20" s="110"/>
      <c r="D20" s="111"/>
      <c r="E20" s="1"/>
      <c r="F20" s="94" t="s">
        <v>79</v>
      </c>
      <c r="G20" s="114">
        <f>+D125</f>
        <v>1601000</v>
      </c>
      <c r="H20" s="110"/>
      <c r="I20" s="111"/>
    </row>
    <row r="21" spans="1:9" ht="15">
      <c r="A21" s="94" t="s">
        <v>80</v>
      </c>
      <c r="B21" s="110">
        <v>0</v>
      </c>
      <c r="C21" s="110"/>
      <c r="D21" s="111"/>
      <c r="E21" s="1"/>
      <c r="F21" s="94" t="s">
        <v>81</v>
      </c>
      <c r="G21" s="110">
        <v>0</v>
      </c>
      <c r="H21" s="110"/>
      <c r="I21" s="111"/>
    </row>
    <row r="22" spans="1:9" ht="15">
      <c r="A22" s="115" t="s">
        <v>82</v>
      </c>
      <c r="B22" s="110">
        <v>0</v>
      </c>
      <c r="C22" s="110"/>
      <c r="D22" s="111"/>
      <c r="E22" s="1"/>
      <c r="F22" s="94"/>
      <c r="G22" s="110"/>
      <c r="H22" s="110"/>
      <c r="I22" s="111"/>
    </row>
    <row r="23" spans="1:9" ht="15">
      <c r="A23" s="115"/>
      <c r="B23" s="110"/>
      <c r="C23" s="110"/>
      <c r="D23" s="111"/>
      <c r="E23" s="1"/>
      <c r="F23" s="108" t="s">
        <v>83</v>
      </c>
      <c r="G23" s="106"/>
      <c r="H23" s="106"/>
      <c r="I23" s="107">
        <f>SUM(G24:G27)</f>
        <v>0</v>
      </c>
    </row>
    <row r="24" spans="1:9" ht="15">
      <c r="A24" s="112" t="s">
        <v>84</v>
      </c>
      <c r="B24" s="110"/>
      <c r="C24" s="113">
        <f>SUM(B25:B28)</f>
        <v>5000000</v>
      </c>
      <c r="D24" s="111"/>
      <c r="E24" s="1"/>
      <c r="F24" s="94" t="s">
        <v>85</v>
      </c>
      <c r="G24" s="110">
        <v>0</v>
      </c>
      <c r="H24" s="110"/>
      <c r="I24" s="111"/>
    </row>
    <row r="25" spans="1:9" ht="15">
      <c r="A25" s="94" t="s">
        <v>86</v>
      </c>
      <c r="B25" s="110">
        <f>+REGISTROS!F79</f>
        <v>5000000</v>
      </c>
      <c r="C25" s="110"/>
      <c r="D25" s="111"/>
      <c r="E25" s="1"/>
      <c r="F25" s="94" t="s">
        <v>87</v>
      </c>
      <c r="G25" s="110">
        <v>0</v>
      </c>
      <c r="H25" s="110"/>
      <c r="I25" s="111"/>
    </row>
    <row r="26" spans="1:9" ht="15">
      <c r="A26" s="94" t="s">
        <v>88</v>
      </c>
      <c r="B26" s="110">
        <v>0</v>
      </c>
      <c r="C26" s="110"/>
      <c r="D26" s="111"/>
      <c r="E26" s="1"/>
      <c r="F26" s="94" t="s">
        <v>89</v>
      </c>
      <c r="G26" s="110">
        <v>0</v>
      </c>
      <c r="H26" s="110"/>
      <c r="I26" s="111"/>
    </row>
    <row r="27" spans="1:9" ht="15">
      <c r="A27" s="94" t="s">
        <v>90</v>
      </c>
      <c r="B27" s="110">
        <v>0</v>
      </c>
      <c r="C27" s="110"/>
      <c r="D27" s="111"/>
      <c r="E27" s="1"/>
      <c r="F27" s="94" t="s">
        <v>91</v>
      </c>
      <c r="G27" s="110">
        <v>0</v>
      </c>
      <c r="H27" s="110"/>
      <c r="I27" s="111"/>
    </row>
    <row r="28" spans="1:9" ht="15">
      <c r="A28" s="94" t="s">
        <v>92</v>
      </c>
      <c r="B28" s="110">
        <v>0</v>
      </c>
      <c r="C28" s="110"/>
      <c r="D28" s="111"/>
      <c r="E28" s="1"/>
      <c r="F28" s="94"/>
      <c r="G28" s="110"/>
      <c r="H28" s="110"/>
      <c r="I28" s="111"/>
    </row>
    <row r="29" spans="1:9" ht="15">
      <c r="A29" s="94"/>
      <c r="B29" s="110"/>
      <c r="C29" s="110"/>
      <c r="D29" s="111"/>
      <c r="E29" s="1"/>
      <c r="F29" s="108" t="s">
        <v>93</v>
      </c>
      <c r="G29" s="106"/>
      <c r="H29" s="106"/>
      <c r="I29" s="107">
        <f>SUM(G30:G32)</f>
        <v>0</v>
      </c>
    </row>
    <row r="30" spans="1:9" ht="15">
      <c r="A30" s="112" t="s">
        <v>94</v>
      </c>
      <c r="B30" s="110"/>
      <c r="C30" s="113">
        <f>SUM(B31:B33)</f>
        <v>0</v>
      </c>
      <c r="D30" s="111"/>
      <c r="E30" s="1"/>
      <c r="F30" s="94" t="s">
        <v>95</v>
      </c>
      <c r="G30" s="110">
        <v>0</v>
      </c>
      <c r="H30" s="110"/>
      <c r="I30" s="111"/>
    </row>
    <row r="31" spans="1:9" ht="15">
      <c r="A31" s="94" t="s">
        <v>96</v>
      </c>
      <c r="B31" s="110">
        <f>+REGISTROS!F84</f>
        <v>0</v>
      </c>
      <c r="C31" s="110"/>
      <c r="D31" s="111"/>
      <c r="E31" s="1"/>
      <c r="F31" s="94" t="s">
        <v>97</v>
      </c>
      <c r="G31" s="110">
        <v>0</v>
      </c>
      <c r="H31" s="110"/>
      <c r="I31" s="111"/>
    </row>
    <row r="32" spans="1:9" ht="15">
      <c r="A32" s="94" t="s">
        <v>98</v>
      </c>
      <c r="B32" s="110">
        <v>0</v>
      </c>
      <c r="C32" s="110"/>
      <c r="D32" s="111"/>
      <c r="E32" s="1"/>
      <c r="F32" s="94" t="s">
        <v>99</v>
      </c>
      <c r="G32" s="110">
        <v>0</v>
      </c>
      <c r="H32" s="110"/>
      <c r="I32" s="111"/>
    </row>
    <row r="33" spans="1:9" ht="15.75" thickBot="1">
      <c r="A33" s="94" t="s">
        <v>100</v>
      </c>
      <c r="B33" s="110">
        <v>0</v>
      </c>
      <c r="C33" s="110"/>
      <c r="D33" s="111"/>
      <c r="E33" s="1"/>
      <c r="F33" s="94"/>
      <c r="G33" s="110"/>
      <c r="H33" s="110"/>
      <c r="I33" s="111"/>
    </row>
    <row r="34" spans="1:9" ht="16.5" thickBot="1" thickTop="1">
      <c r="A34" s="94"/>
      <c r="B34" s="110"/>
      <c r="C34" s="110"/>
      <c r="D34" s="111"/>
      <c r="E34" s="1"/>
      <c r="F34" s="116" t="s">
        <v>101</v>
      </c>
      <c r="G34" s="117"/>
      <c r="H34" s="117"/>
      <c r="I34" s="118">
        <f>+I29+I23+I12</f>
        <v>7051000</v>
      </c>
    </row>
    <row r="35" spans="1:9" ht="15.75" thickTop="1">
      <c r="A35" s="105" t="s">
        <v>102</v>
      </c>
      <c r="B35" s="106"/>
      <c r="C35" s="106"/>
      <c r="D35" s="107">
        <f>+C37+C47</f>
        <v>45000000</v>
      </c>
      <c r="E35" s="1"/>
      <c r="F35" s="94"/>
      <c r="G35" s="110"/>
      <c r="H35" s="110"/>
      <c r="I35" s="111"/>
    </row>
    <row r="36" spans="1:9" ht="15">
      <c r="A36" s="94"/>
      <c r="B36" s="110"/>
      <c r="C36" s="110"/>
      <c r="D36" s="111"/>
      <c r="E36" s="1"/>
      <c r="F36" s="104" t="s">
        <v>51</v>
      </c>
      <c r="G36" s="110"/>
      <c r="H36" s="110"/>
      <c r="I36" s="111"/>
    </row>
    <row r="37" spans="1:9" ht="15">
      <c r="A37" s="112" t="s">
        <v>103</v>
      </c>
      <c r="B37" s="113"/>
      <c r="C37" s="113">
        <f>SUM(B38:B45)</f>
        <v>45000000</v>
      </c>
      <c r="D37" s="111"/>
      <c r="E37" s="1"/>
      <c r="F37" s="94"/>
      <c r="G37" s="110"/>
      <c r="H37" s="110"/>
      <c r="I37" s="111"/>
    </row>
    <row r="38" spans="1:9" ht="15">
      <c r="A38" s="94" t="s">
        <v>104</v>
      </c>
      <c r="B38" s="110">
        <f>+REGISTROS!D85</f>
        <v>25000000</v>
      </c>
      <c r="C38" s="110"/>
      <c r="D38" s="111"/>
      <c r="E38" s="1"/>
      <c r="F38" s="108" t="s">
        <v>105</v>
      </c>
      <c r="G38" s="106"/>
      <c r="H38" s="106"/>
      <c r="I38" s="107">
        <f>SUM(H39:H41)</f>
        <v>65500000</v>
      </c>
    </row>
    <row r="39" spans="1:9" ht="15">
      <c r="A39" s="115" t="s">
        <v>106</v>
      </c>
      <c r="B39" s="110">
        <v>0</v>
      </c>
      <c r="C39" s="110"/>
      <c r="D39" s="111"/>
      <c r="E39" s="1"/>
      <c r="F39" s="94" t="s">
        <v>107</v>
      </c>
      <c r="G39" s="110"/>
      <c r="H39" s="110"/>
      <c r="I39" s="111"/>
    </row>
    <row r="40" spans="1:9" ht="15">
      <c r="A40" s="94" t="s">
        <v>108</v>
      </c>
      <c r="B40" s="110">
        <f>+REGISTROS!D86</f>
        <v>20000000</v>
      </c>
      <c r="C40" s="110"/>
      <c r="D40" s="111"/>
      <c r="E40" s="1"/>
      <c r="F40" s="94" t="s">
        <v>109</v>
      </c>
      <c r="G40" s="110"/>
      <c r="H40" s="110">
        <f>+REGISTROS!E94+REGISTROS!E95</f>
        <v>5500000</v>
      </c>
      <c r="I40" s="111"/>
    </row>
    <row r="41" spans="1:9" ht="15">
      <c r="A41" s="115" t="s">
        <v>110</v>
      </c>
      <c r="B41" s="110">
        <v>0</v>
      </c>
      <c r="C41" s="110"/>
      <c r="D41" s="111"/>
      <c r="E41" s="1"/>
      <c r="F41" s="94" t="s">
        <v>111</v>
      </c>
      <c r="G41" s="110"/>
      <c r="H41" s="110">
        <f>+REGISTROS!E96</f>
        <v>60000000</v>
      </c>
      <c r="I41" s="111"/>
    </row>
    <row r="42" spans="1:9" ht="15">
      <c r="A42" s="94" t="s">
        <v>112</v>
      </c>
      <c r="B42" s="110">
        <v>0</v>
      </c>
      <c r="C42" s="110"/>
      <c r="D42" s="111"/>
      <c r="E42" s="1"/>
      <c r="F42" s="94"/>
      <c r="G42" s="110"/>
      <c r="H42" s="110"/>
      <c r="I42" s="111"/>
    </row>
    <row r="43" spans="1:9" ht="15">
      <c r="A43" s="115" t="s">
        <v>113</v>
      </c>
      <c r="B43" s="110">
        <v>0</v>
      </c>
      <c r="C43" s="110"/>
      <c r="D43" s="111"/>
      <c r="E43" s="1"/>
      <c r="F43" s="112" t="s">
        <v>114</v>
      </c>
      <c r="G43" s="113"/>
      <c r="H43" s="113"/>
      <c r="I43" s="119">
        <v>0</v>
      </c>
    </row>
    <row r="44" spans="1:9" ht="15">
      <c r="A44" s="94" t="s">
        <v>115</v>
      </c>
      <c r="B44" s="110">
        <v>0</v>
      </c>
      <c r="C44" s="110"/>
      <c r="D44" s="111"/>
      <c r="E44" s="1"/>
      <c r="F44" s="94"/>
      <c r="G44" s="110"/>
      <c r="H44" s="110"/>
      <c r="I44" s="111"/>
    </row>
    <row r="45" spans="1:9" ht="15">
      <c r="A45" s="115" t="s">
        <v>116</v>
      </c>
      <c r="B45" s="110">
        <v>0</v>
      </c>
      <c r="C45" s="110"/>
      <c r="D45" s="111"/>
      <c r="E45" s="1"/>
      <c r="F45" s="108" t="s">
        <v>117</v>
      </c>
      <c r="G45" s="106"/>
      <c r="H45" s="106"/>
      <c r="I45" s="107">
        <f>SUM(H46:H48)</f>
        <v>0</v>
      </c>
    </row>
    <row r="46" spans="1:9" ht="15">
      <c r="A46" s="115"/>
      <c r="B46" s="110"/>
      <c r="C46" s="110"/>
      <c r="D46" s="111"/>
      <c r="E46" s="1"/>
      <c r="F46" s="94" t="s">
        <v>118</v>
      </c>
      <c r="G46" s="110"/>
      <c r="H46" s="110">
        <v>0</v>
      </c>
      <c r="I46" s="111"/>
    </row>
    <row r="47" spans="1:9" ht="15">
      <c r="A47" s="112" t="s">
        <v>119</v>
      </c>
      <c r="B47" s="110"/>
      <c r="C47" s="113">
        <f>SUM(B48:B50)</f>
        <v>0</v>
      </c>
      <c r="D47" s="111"/>
      <c r="E47" s="1"/>
      <c r="F47" s="94" t="s">
        <v>120</v>
      </c>
      <c r="G47" s="110"/>
      <c r="H47" s="110">
        <v>0</v>
      </c>
      <c r="I47" s="111"/>
    </row>
    <row r="48" spans="1:9" ht="15">
      <c r="A48" s="115" t="s">
        <v>121</v>
      </c>
      <c r="B48" s="110">
        <v>0</v>
      </c>
      <c r="C48" s="110"/>
      <c r="D48" s="111"/>
      <c r="E48" s="1"/>
      <c r="F48" s="94" t="s">
        <v>122</v>
      </c>
      <c r="G48" s="110"/>
      <c r="H48" s="110">
        <v>0</v>
      </c>
      <c r="I48" s="111"/>
    </row>
    <row r="49" spans="1:9" ht="15">
      <c r="A49" s="115" t="s">
        <v>123</v>
      </c>
      <c r="B49" s="110">
        <v>0</v>
      </c>
      <c r="C49" s="110"/>
      <c r="D49" s="111"/>
      <c r="E49" s="1"/>
      <c r="F49" s="94"/>
      <c r="G49" s="110"/>
      <c r="H49" s="110"/>
      <c r="I49" s="111"/>
    </row>
    <row r="50" spans="1:9" ht="15">
      <c r="A50" s="115" t="s">
        <v>124</v>
      </c>
      <c r="B50" s="110">
        <v>0</v>
      </c>
      <c r="C50" s="110"/>
      <c r="D50" s="111"/>
      <c r="E50" s="1"/>
      <c r="F50" s="112" t="s">
        <v>125</v>
      </c>
      <c r="G50" s="113"/>
      <c r="H50" s="113"/>
      <c r="I50" s="119">
        <f>+D126</f>
        <v>3249000</v>
      </c>
    </row>
    <row r="51" spans="1:9" ht="15.75" thickBot="1">
      <c r="A51" s="94"/>
      <c r="B51" s="110"/>
      <c r="C51" s="110"/>
      <c r="D51" s="111"/>
      <c r="E51" s="1"/>
      <c r="F51" s="94"/>
      <c r="G51" s="110"/>
      <c r="H51" s="110"/>
      <c r="I51" s="111"/>
    </row>
    <row r="52" spans="1:9" ht="16.5" thickBot="1" thickTop="1">
      <c r="A52" s="105" t="s">
        <v>126</v>
      </c>
      <c r="B52" s="106"/>
      <c r="C52" s="106"/>
      <c r="D52" s="107">
        <f>SUM(B53:B56)</f>
        <v>1600000</v>
      </c>
      <c r="E52" s="1"/>
      <c r="F52" s="116" t="s">
        <v>127</v>
      </c>
      <c r="G52" s="117"/>
      <c r="H52" s="117"/>
      <c r="I52" s="118">
        <f>+I50+I45+I43+I38</f>
        <v>68749000</v>
      </c>
    </row>
    <row r="53" spans="1:9" ht="16.5" thickBot="1" thickTop="1">
      <c r="A53" s="94" t="s">
        <v>128</v>
      </c>
      <c r="B53" s="110">
        <f>+REGISTROS!D88</f>
        <v>1100000</v>
      </c>
      <c r="C53" s="110"/>
      <c r="D53" s="111"/>
      <c r="E53" s="1"/>
      <c r="F53" s="120"/>
      <c r="G53" s="121"/>
      <c r="H53" s="121"/>
      <c r="I53" s="122"/>
    </row>
    <row r="54" spans="1:9" ht="17.25" thickBot="1" thickTop="1">
      <c r="A54" s="94" t="s">
        <v>129</v>
      </c>
      <c r="B54" s="110">
        <v>0</v>
      </c>
      <c r="C54" s="110"/>
      <c r="D54" s="111"/>
      <c r="E54" s="1"/>
      <c r="F54" s="123" t="s">
        <v>130</v>
      </c>
      <c r="G54" s="121"/>
      <c r="H54" s="121"/>
      <c r="I54" s="124">
        <f>+I52+I34</f>
        <v>75800000</v>
      </c>
    </row>
    <row r="55" spans="1:9" ht="15.75" thickTop="1">
      <c r="A55" s="94" t="s">
        <v>131</v>
      </c>
      <c r="B55" s="110">
        <v>0</v>
      </c>
      <c r="C55" s="110"/>
      <c r="D55" s="111"/>
      <c r="E55" s="1"/>
      <c r="F55" s="95"/>
      <c r="G55" s="95"/>
      <c r="H55" s="95"/>
      <c r="I55" s="125">
        <f>+I54-D58</f>
        <v>0</v>
      </c>
    </row>
    <row r="56" spans="1:9" ht="15">
      <c r="A56" s="94" t="s">
        <v>132</v>
      </c>
      <c r="B56" s="110">
        <f>+REGISTROS!D89</f>
        <v>500000</v>
      </c>
      <c r="C56" s="110"/>
      <c r="D56" s="111"/>
      <c r="E56" s="1"/>
      <c r="F56" s="95"/>
      <c r="G56" s="95"/>
      <c r="H56" s="95"/>
      <c r="I56" s="126" t="str">
        <f>+D60</f>
        <v>PROF : JAIRO OROZCO T.</v>
      </c>
    </row>
    <row r="57" spans="1:9" ht="15.75" thickBot="1">
      <c r="A57" s="94"/>
      <c r="B57" s="110"/>
      <c r="C57" s="110"/>
      <c r="D57" s="111"/>
      <c r="E57" s="1"/>
      <c r="F57" s="1"/>
      <c r="G57" s="1"/>
      <c r="H57" s="1"/>
      <c r="I57" s="1"/>
    </row>
    <row r="58" spans="1:9" ht="17.25" thickBot="1" thickTop="1">
      <c r="A58" s="123" t="s">
        <v>133</v>
      </c>
      <c r="B58" s="121"/>
      <c r="C58" s="121"/>
      <c r="D58" s="124">
        <f>+D52+D35+D12</f>
        <v>75800000</v>
      </c>
      <c r="E58" s="1"/>
      <c r="F58" s="1"/>
      <c r="G58" s="1"/>
      <c r="H58" s="1"/>
      <c r="I58" s="1"/>
    </row>
    <row r="59" spans="1:9" ht="15.75" thickTop="1">
      <c r="A59" s="95"/>
      <c r="B59" s="95"/>
      <c r="C59" s="95"/>
      <c r="D59" s="125">
        <f>+D58-I54</f>
        <v>0</v>
      </c>
      <c r="E59" s="1"/>
      <c r="F59" s="1"/>
      <c r="G59" s="1"/>
      <c r="H59" s="1"/>
      <c r="I59" s="1"/>
    </row>
    <row r="60" spans="1:9" ht="15">
      <c r="A60" s="127"/>
      <c r="B60" s="128"/>
      <c r="C60" s="128"/>
      <c r="D60" s="129" t="s">
        <v>134</v>
      </c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30"/>
      <c r="G62" s="1"/>
      <c r="H62" s="1"/>
      <c r="I62" s="1"/>
    </row>
    <row r="63" spans="1:9" ht="15.75" thickBot="1">
      <c r="A63" s="127"/>
      <c r="B63" s="131"/>
      <c r="C63" s="131"/>
      <c r="D63" s="127"/>
      <c r="E63" s="1"/>
      <c r="F63" s="132"/>
      <c r="G63" s="133"/>
      <c r="H63" s="1"/>
      <c r="I63" s="1"/>
    </row>
    <row r="64" spans="1:9" ht="15.75" thickTop="1">
      <c r="A64" s="134" t="str">
        <f>+A2</f>
        <v>FORMATOS DE ESTADOS FINANCIEROS</v>
      </c>
      <c r="B64" s="135"/>
      <c r="C64" s="135"/>
      <c r="D64" s="136"/>
      <c r="E64" s="1"/>
      <c r="F64" s="137"/>
      <c r="G64" s="138"/>
      <c r="H64" s="139"/>
      <c r="I64" s="1"/>
    </row>
    <row r="65" spans="1:9" ht="15.75">
      <c r="A65" s="140"/>
      <c r="B65" s="141"/>
      <c r="C65" s="141"/>
      <c r="D65" s="142" t="str">
        <f>+I4</f>
        <v>GRUPO No.</v>
      </c>
      <c r="E65" s="1"/>
      <c r="F65" s="137"/>
      <c r="G65" s="138"/>
      <c r="H65" s="139"/>
      <c r="I65" s="1"/>
    </row>
    <row r="66" spans="1:9" ht="15.75">
      <c r="A66" s="171" t="s">
        <v>135</v>
      </c>
      <c r="B66" s="172"/>
      <c r="C66" s="172"/>
      <c r="D66" s="173"/>
      <c r="E66" s="1"/>
      <c r="F66" s="137"/>
      <c r="G66" s="138"/>
      <c r="H66" s="139"/>
      <c r="I66" s="1"/>
    </row>
    <row r="67" spans="1:9" ht="15.75">
      <c r="A67" s="171" t="str">
        <f>+A6</f>
        <v>A 31_ DE__DICIEMBRE__ DE 2,007</v>
      </c>
      <c r="B67" s="172"/>
      <c r="C67" s="172"/>
      <c r="D67" s="173"/>
      <c r="E67" s="1"/>
      <c r="F67" s="137"/>
      <c r="G67" s="138"/>
      <c r="H67" s="139"/>
      <c r="I67" s="1"/>
    </row>
    <row r="68" spans="1:9" ht="15.75" thickBot="1">
      <c r="A68" s="143"/>
      <c r="B68" s="141"/>
      <c r="C68" s="141"/>
      <c r="D68" s="97" t="s">
        <v>59</v>
      </c>
      <c r="E68" s="1"/>
      <c r="F68" s="137"/>
      <c r="G68" s="138"/>
      <c r="H68" s="139"/>
      <c r="I68" s="1"/>
    </row>
    <row r="69" spans="1:9" ht="16.5" thickBot="1" thickTop="1">
      <c r="A69" s="144" t="s">
        <v>63</v>
      </c>
      <c r="B69" s="145" t="s">
        <v>61</v>
      </c>
      <c r="C69" s="145" t="s">
        <v>62</v>
      </c>
      <c r="D69" s="146" t="s">
        <v>46</v>
      </c>
      <c r="E69" s="1"/>
      <c r="F69" s="137"/>
      <c r="G69" s="138"/>
      <c r="H69" s="139"/>
      <c r="I69" s="1"/>
    </row>
    <row r="70" spans="1:9" ht="15.75" thickTop="1">
      <c r="A70" s="143"/>
      <c r="B70" s="147"/>
      <c r="C70" s="147"/>
      <c r="D70" s="148"/>
      <c r="E70" s="1"/>
      <c r="F70" s="137"/>
      <c r="G70" s="138"/>
      <c r="H70" s="139"/>
      <c r="I70" s="1"/>
    </row>
    <row r="71" spans="1:9" ht="15">
      <c r="A71" s="149" t="s">
        <v>136</v>
      </c>
      <c r="B71" s="106"/>
      <c r="C71" s="106"/>
      <c r="D71" s="107">
        <f>+C72-C73</f>
        <v>15500000</v>
      </c>
      <c r="E71" s="1"/>
      <c r="F71" s="137"/>
      <c r="G71" s="138"/>
      <c r="H71" s="139"/>
      <c r="I71" s="1"/>
    </row>
    <row r="72" spans="1:9" ht="15">
      <c r="A72" s="143" t="s">
        <v>137</v>
      </c>
      <c r="B72" s="110"/>
      <c r="C72" s="110">
        <f>-REGISTROS!F100</f>
        <v>15500000</v>
      </c>
      <c r="D72" s="111"/>
      <c r="E72" s="1"/>
      <c r="F72" s="137"/>
      <c r="G72" s="138"/>
      <c r="H72" s="139"/>
      <c r="I72" s="1"/>
    </row>
    <row r="73" spans="1:9" ht="15">
      <c r="A73" s="143" t="s">
        <v>138</v>
      </c>
      <c r="B73" s="110"/>
      <c r="C73" s="110">
        <f>SUM(B74:B76)</f>
        <v>0</v>
      </c>
      <c r="D73" s="111"/>
      <c r="E73" s="1"/>
      <c r="F73" s="137"/>
      <c r="G73" s="138"/>
      <c r="H73" s="139"/>
      <c r="I73" s="1"/>
    </row>
    <row r="74" spans="1:9" ht="15">
      <c r="A74" s="143" t="s">
        <v>139</v>
      </c>
      <c r="B74" s="110">
        <v>0</v>
      </c>
      <c r="C74" s="110"/>
      <c r="D74" s="111"/>
      <c r="E74" s="1"/>
      <c r="F74" s="137"/>
      <c r="G74" s="138"/>
      <c r="H74" s="139"/>
      <c r="I74" s="1"/>
    </row>
    <row r="75" spans="1:9" ht="15">
      <c r="A75" s="143" t="s">
        <v>140</v>
      </c>
      <c r="B75" s="110">
        <v>0</v>
      </c>
      <c r="C75" s="110"/>
      <c r="D75" s="111"/>
      <c r="E75" s="1"/>
      <c r="F75" s="137"/>
      <c r="G75" s="138"/>
      <c r="H75" s="139"/>
      <c r="I75" s="1"/>
    </row>
    <row r="76" spans="1:9" ht="15">
      <c r="A76" s="143" t="s">
        <v>141</v>
      </c>
      <c r="B76" s="110">
        <v>0</v>
      </c>
      <c r="C76" s="110"/>
      <c r="D76" s="111"/>
      <c r="E76" s="1"/>
      <c r="F76" s="137"/>
      <c r="G76" s="138"/>
      <c r="H76" s="139"/>
      <c r="I76" s="1"/>
    </row>
    <row r="77" spans="1:9" ht="15">
      <c r="A77" s="143"/>
      <c r="B77" s="110"/>
      <c r="C77" s="110"/>
      <c r="D77" s="111"/>
      <c r="E77" s="1"/>
      <c r="F77" s="137"/>
      <c r="G77" s="138"/>
      <c r="H77" s="139"/>
      <c r="I77" s="1"/>
    </row>
    <row r="78" spans="1:9" ht="15">
      <c r="A78" s="149" t="s">
        <v>142</v>
      </c>
      <c r="B78" s="106"/>
      <c r="C78" s="106"/>
      <c r="D78" s="107">
        <f>SUM(C79:C97)</f>
        <v>10250000</v>
      </c>
      <c r="E78" s="1"/>
      <c r="F78" s="137"/>
      <c r="G78" s="138"/>
      <c r="H78" s="139"/>
      <c r="I78" s="1"/>
    </row>
    <row r="79" spans="1:9" ht="15">
      <c r="A79" s="150" t="s">
        <v>143</v>
      </c>
      <c r="B79" s="110"/>
      <c r="C79" s="110">
        <f>SUM(B80:B86)</f>
        <v>7700000</v>
      </c>
      <c r="D79" s="111"/>
      <c r="E79" s="1"/>
      <c r="F79" s="137"/>
      <c r="G79" s="138"/>
      <c r="H79" s="139"/>
      <c r="I79" s="1"/>
    </row>
    <row r="80" spans="1:9" ht="15">
      <c r="A80" s="150" t="s">
        <v>144</v>
      </c>
      <c r="B80" s="110">
        <v>0</v>
      </c>
      <c r="C80" s="110"/>
      <c r="D80" s="111"/>
      <c r="E80" s="1"/>
      <c r="F80" s="137"/>
      <c r="G80" s="138"/>
      <c r="H80" s="139"/>
      <c r="I80" s="1"/>
    </row>
    <row r="81" spans="1:9" ht="15">
      <c r="A81" s="150" t="s">
        <v>145</v>
      </c>
      <c r="B81" s="110">
        <f>+REGISTROS!D103+REGISTROS!D104</f>
        <v>7700000</v>
      </c>
      <c r="C81" s="110"/>
      <c r="D81" s="111"/>
      <c r="E81" s="1"/>
      <c r="F81" s="137"/>
      <c r="G81" s="138"/>
      <c r="H81" s="139"/>
      <c r="I81" s="1"/>
    </row>
    <row r="82" spans="1:9" ht="15">
      <c r="A82" s="150" t="s">
        <v>146</v>
      </c>
      <c r="B82" s="151">
        <v>0</v>
      </c>
      <c r="C82" s="110"/>
      <c r="D82" s="111"/>
      <c r="E82" s="1"/>
      <c r="F82" s="137"/>
      <c r="G82" s="138"/>
      <c r="H82" s="139"/>
      <c r="I82" s="1"/>
    </row>
    <row r="83" spans="1:9" ht="15">
      <c r="A83" s="150" t="s">
        <v>147</v>
      </c>
      <c r="B83" s="110">
        <v>0</v>
      </c>
      <c r="C83" s="110"/>
      <c r="D83" s="111"/>
      <c r="E83" s="1"/>
      <c r="F83" s="137"/>
      <c r="G83" s="138"/>
      <c r="H83" s="139"/>
      <c r="I83" s="1"/>
    </row>
    <row r="84" spans="1:9" ht="15">
      <c r="A84" s="150" t="s">
        <v>148</v>
      </c>
      <c r="B84" s="110">
        <v>0</v>
      </c>
      <c r="C84" s="110"/>
      <c r="D84" s="111"/>
      <c r="E84" s="1"/>
      <c r="F84" s="137"/>
      <c r="G84" s="138"/>
      <c r="H84" s="139"/>
      <c r="I84" s="1"/>
    </row>
    <row r="85" spans="1:9" ht="15">
      <c r="A85" s="150" t="s">
        <v>149</v>
      </c>
      <c r="B85" s="110">
        <v>0</v>
      </c>
      <c r="C85" s="110"/>
      <c r="D85" s="111"/>
      <c r="E85" s="1"/>
      <c r="F85" s="137"/>
      <c r="G85" s="138"/>
      <c r="H85" s="139"/>
      <c r="I85" s="1"/>
    </row>
    <row r="86" spans="1:9" ht="15">
      <c r="A86" s="150" t="s">
        <v>150</v>
      </c>
      <c r="B86" s="110">
        <v>0</v>
      </c>
      <c r="C86" s="110"/>
      <c r="D86" s="111"/>
      <c r="E86" s="1"/>
      <c r="F86" s="137"/>
      <c r="G86" s="138"/>
      <c r="H86" s="139"/>
      <c r="I86" s="1"/>
    </row>
    <row r="87" spans="1:9" ht="15">
      <c r="A87" s="150"/>
      <c r="B87" s="110"/>
      <c r="C87" s="110"/>
      <c r="D87" s="111"/>
      <c r="E87" s="1"/>
      <c r="F87" s="137"/>
      <c r="G87" s="138"/>
      <c r="H87" s="139"/>
      <c r="I87" s="1"/>
    </row>
    <row r="88" spans="1:9" ht="15">
      <c r="A88" s="150" t="s">
        <v>151</v>
      </c>
      <c r="B88" s="110"/>
      <c r="C88" s="110">
        <f>+REGISTROS!D105</f>
        <v>2150000</v>
      </c>
      <c r="D88" s="111"/>
      <c r="E88" s="1"/>
      <c r="F88" s="137"/>
      <c r="G88" s="138"/>
      <c r="H88" s="139"/>
      <c r="I88" s="1"/>
    </row>
    <row r="89" spans="1:9" ht="15">
      <c r="A89" s="150" t="s">
        <v>152</v>
      </c>
      <c r="B89" s="110"/>
      <c r="C89" s="110">
        <f>+REGISTROS!D106</f>
        <v>400000</v>
      </c>
      <c r="D89" s="111"/>
      <c r="E89" s="1"/>
      <c r="F89" s="137"/>
      <c r="G89" s="138"/>
      <c r="H89" s="139"/>
      <c r="I89" s="1"/>
    </row>
    <row r="90" spans="1:9" ht="15">
      <c r="A90" s="150"/>
      <c r="B90" s="110"/>
      <c r="C90" s="110"/>
      <c r="D90" s="111"/>
      <c r="E90" s="1"/>
      <c r="F90" s="137"/>
      <c r="G90" s="138"/>
      <c r="H90" s="139"/>
      <c r="I90" s="1"/>
    </row>
    <row r="91" spans="1:9" ht="15">
      <c r="A91" s="150" t="s">
        <v>153</v>
      </c>
      <c r="B91" s="110"/>
      <c r="C91" s="110">
        <f>SUM(B92:B93)</f>
        <v>0</v>
      </c>
      <c r="D91" s="111"/>
      <c r="E91" s="1"/>
      <c r="F91" s="137"/>
      <c r="G91" s="138"/>
      <c r="H91" s="152"/>
      <c r="I91" s="1"/>
    </row>
    <row r="92" spans="1:9" ht="15">
      <c r="A92" s="150" t="s">
        <v>154</v>
      </c>
      <c r="B92" s="110">
        <v>0</v>
      </c>
      <c r="C92" s="110"/>
      <c r="D92" s="111"/>
      <c r="E92" s="1"/>
      <c r="F92" s="137"/>
      <c r="G92" s="138"/>
      <c r="H92" s="139"/>
      <c r="I92" s="1"/>
    </row>
    <row r="93" spans="1:9" ht="15">
      <c r="A93" s="150" t="s">
        <v>155</v>
      </c>
      <c r="B93" s="110">
        <v>0</v>
      </c>
      <c r="C93" s="110"/>
      <c r="D93" s="111"/>
      <c r="E93" s="1"/>
      <c r="F93" s="137"/>
      <c r="G93" s="138"/>
      <c r="H93" s="139"/>
      <c r="I93" s="1"/>
    </row>
    <row r="94" spans="1:9" ht="15">
      <c r="A94" s="150"/>
      <c r="B94" s="110"/>
      <c r="C94" s="110"/>
      <c r="D94" s="111"/>
      <c r="E94" s="1"/>
      <c r="F94" s="137"/>
      <c r="G94" s="138"/>
      <c r="H94" s="139"/>
      <c r="I94" s="1"/>
    </row>
    <row r="95" spans="1:9" ht="15">
      <c r="A95" s="150" t="s">
        <v>156</v>
      </c>
      <c r="B95" s="110"/>
      <c r="C95" s="110">
        <f>SUM(B96:B97)</f>
        <v>0</v>
      </c>
      <c r="D95" s="111"/>
      <c r="E95" s="1"/>
      <c r="F95" s="137"/>
      <c r="G95" s="138"/>
      <c r="H95" s="139"/>
      <c r="I95" s="1"/>
    </row>
    <row r="96" spans="1:9" ht="15">
      <c r="A96" s="150" t="s">
        <v>157</v>
      </c>
      <c r="B96" s="110">
        <v>0</v>
      </c>
      <c r="C96" s="110"/>
      <c r="D96" s="111"/>
      <c r="E96" s="1"/>
      <c r="F96" s="137"/>
      <c r="G96" s="138"/>
      <c r="H96" s="139"/>
      <c r="I96" s="1"/>
    </row>
    <row r="97" spans="1:9" ht="15">
      <c r="A97" s="150" t="s">
        <v>158</v>
      </c>
      <c r="B97" s="110">
        <v>0</v>
      </c>
      <c r="C97" s="110"/>
      <c r="D97" s="111"/>
      <c r="E97" s="1"/>
      <c r="F97" s="137"/>
      <c r="G97" s="138"/>
      <c r="H97" s="139"/>
      <c r="I97" s="1"/>
    </row>
    <row r="98" spans="1:9" ht="15">
      <c r="A98" s="150"/>
      <c r="B98" s="110"/>
      <c r="C98" s="110"/>
      <c r="D98" s="111"/>
      <c r="E98" s="1"/>
      <c r="F98" s="137"/>
      <c r="G98" s="138"/>
      <c r="H98" s="139"/>
      <c r="I98" s="1"/>
    </row>
    <row r="99" spans="1:9" ht="15">
      <c r="A99" s="149" t="s">
        <v>159</v>
      </c>
      <c r="B99" s="106"/>
      <c r="C99" s="106"/>
      <c r="D99" s="107">
        <f>+D71-D78</f>
        <v>5250000</v>
      </c>
      <c r="E99" s="1"/>
      <c r="F99" s="137"/>
      <c r="G99" s="138"/>
      <c r="H99" s="139"/>
      <c r="I99" s="1"/>
    </row>
    <row r="100" spans="1:9" ht="15">
      <c r="A100" s="149" t="s">
        <v>160</v>
      </c>
      <c r="B100" s="106"/>
      <c r="C100" s="106"/>
      <c r="D100" s="107">
        <f>+C101+C111</f>
        <v>400000</v>
      </c>
      <c r="E100" s="1"/>
      <c r="F100" s="137"/>
      <c r="G100" s="138"/>
      <c r="H100" s="139"/>
      <c r="I100" s="1"/>
    </row>
    <row r="101" spans="1:9" ht="15">
      <c r="A101" s="143" t="s">
        <v>161</v>
      </c>
      <c r="B101" s="110"/>
      <c r="C101" s="110">
        <f>SUM(B102:B109)</f>
        <v>0</v>
      </c>
      <c r="D101" s="111"/>
      <c r="E101" s="1"/>
      <c r="F101" s="137"/>
      <c r="G101" s="138"/>
      <c r="H101" s="139"/>
      <c r="I101" s="1"/>
    </row>
    <row r="102" spans="1:9" ht="15">
      <c r="A102" s="143" t="s">
        <v>162</v>
      </c>
      <c r="B102" s="110">
        <v>0</v>
      </c>
      <c r="C102" s="110"/>
      <c r="D102" s="111"/>
      <c r="E102" s="1"/>
      <c r="F102" s="137"/>
      <c r="G102" s="138"/>
      <c r="H102" s="139"/>
      <c r="I102" s="1"/>
    </row>
    <row r="103" spans="1:9" ht="15">
      <c r="A103" s="143" t="s">
        <v>163</v>
      </c>
      <c r="B103" s="110">
        <v>0</v>
      </c>
      <c r="C103" s="110"/>
      <c r="D103" s="111"/>
      <c r="E103" s="1"/>
      <c r="F103" s="137"/>
      <c r="G103" s="138"/>
      <c r="H103" s="139"/>
      <c r="I103" s="1"/>
    </row>
    <row r="104" spans="1:9" ht="15">
      <c r="A104" s="143" t="s">
        <v>164</v>
      </c>
      <c r="B104" s="110">
        <v>0</v>
      </c>
      <c r="C104" s="110"/>
      <c r="D104" s="111"/>
      <c r="E104" s="1"/>
      <c r="F104" s="137"/>
      <c r="G104" s="138"/>
      <c r="H104" s="139"/>
      <c r="I104" s="1"/>
    </row>
    <row r="105" spans="1:9" ht="15">
      <c r="A105" s="143" t="s">
        <v>165</v>
      </c>
      <c r="B105" s="110">
        <v>0</v>
      </c>
      <c r="C105" s="110"/>
      <c r="D105" s="111"/>
      <c r="E105" s="1"/>
      <c r="F105" s="137"/>
      <c r="G105" s="138"/>
      <c r="H105" s="139"/>
      <c r="I105" s="1"/>
    </row>
    <row r="106" spans="1:9" ht="15">
      <c r="A106" s="143" t="s">
        <v>166</v>
      </c>
      <c r="B106" s="110">
        <v>0</v>
      </c>
      <c r="C106" s="110"/>
      <c r="D106" s="111"/>
      <c r="E106" s="1"/>
      <c r="F106" s="137"/>
      <c r="G106" s="138"/>
      <c r="H106" s="139"/>
      <c r="I106" s="1"/>
    </row>
    <row r="107" spans="1:9" ht="15">
      <c r="A107" s="143" t="s">
        <v>167</v>
      </c>
      <c r="B107" s="110">
        <v>0</v>
      </c>
      <c r="C107" s="110"/>
      <c r="D107" s="111"/>
      <c r="E107" s="1"/>
      <c r="F107" s="137"/>
      <c r="G107" s="138"/>
      <c r="H107" s="139"/>
      <c r="I107" s="1"/>
    </row>
    <row r="108" spans="1:9" ht="15">
      <c r="A108" s="143" t="s">
        <v>168</v>
      </c>
      <c r="B108" s="110">
        <v>0</v>
      </c>
      <c r="C108" s="110"/>
      <c r="D108" s="111"/>
      <c r="E108" s="1"/>
      <c r="F108" s="137"/>
      <c r="G108" s="138"/>
      <c r="H108" s="139"/>
      <c r="I108" s="1"/>
    </row>
    <row r="109" spans="1:9" ht="15">
      <c r="A109" s="143" t="s">
        <v>169</v>
      </c>
      <c r="B109" s="110">
        <v>0</v>
      </c>
      <c r="C109" s="110"/>
      <c r="D109" s="111"/>
      <c r="E109" s="1"/>
      <c r="F109" s="137"/>
      <c r="G109" s="138"/>
      <c r="H109" s="139"/>
      <c r="I109" s="1"/>
    </row>
    <row r="110" spans="1:9" ht="15">
      <c r="A110" s="143"/>
      <c r="B110" s="110"/>
      <c r="C110" s="110"/>
      <c r="D110" s="111"/>
      <c r="E110" s="1"/>
      <c r="F110" s="137"/>
      <c r="G110" s="138"/>
      <c r="H110" s="139"/>
      <c r="I110" s="1"/>
    </row>
    <row r="111" spans="1:9" ht="15">
      <c r="A111" s="143" t="s">
        <v>170</v>
      </c>
      <c r="B111" s="153">
        <f>+B102*0.75</f>
        <v>0</v>
      </c>
      <c r="C111" s="110">
        <f>SUM(B112:B117)</f>
        <v>400000</v>
      </c>
      <c r="D111" s="111"/>
      <c r="E111" s="1"/>
      <c r="F111" s="137"/>
      <c r="G111" s="138"/>
      <c r="H111" s="139"/>
      <c r="I111" s="1"/>
    </row>
    <row r="112" spans="1:9" ht="15">
      <c r="A112" s="143" t="s">
        <v>171</v>
      </c>
      <c r="B112" s="110">
        <v>0</v>
      </c>
      <c r="C112" s="110"/>
      <c r="D112" s="111"/>
      <c r="E112" s="1"/>
      <c r="F112" s="137"/>
      <c r="G112" s="138"/>
      <c r="H112" s="139"/>
      <c r="I112" s="1"/>
    </row>
    <row r="113" spans="1:9" ht="15">
      <c r="A113" s="143" t="s">
        <v>172</v>
      </c>
      <c r="B113" s="110">
        <v>0</v>
      </c>
      <c r="C113" s="110"/>
      <c r="D113" s="111"/>
      <c r="E113" s="1"/>
      <c r="F113" s="137"/>
      <c r="G113" s="138"/>
      <c r="H113" s="139"/>
      <c r="I113" s="1"/>
    </row>
    <row r="114" spans="1:9" ht="15">
      <c r="A114" s="143" t="s">
        <v>173</v>
      </c>
      <c r="B114" s="110">
        <v>0</v>
      </c>
      <c r="C114" s="110"/>
      <c r="D114" s="111"/>
      <c r="E114" s="1"/>
      <c r="F114" s="137"/>
      <c r="G114" s="138"/>
      <c r="H114" s="139"/>
      <c r="I114" s="1"/>
    </row>
    <row r="115" spans="1:9" ht="15">
      <c r="A115" s="143" t="s">
        <v>174</v>
      </c>
      <c r="B115" s="110">
        <v>0</v>
      </c>
      <c r="C115" s="110"/>
      <c r="D115" s="111"/>
      <c r="E115" s="1"/>
      <c r="F115" s="137"/>
      <c r="G115" s="138"/>
      <c r="H115" s="139"/>
      <c r="I115" s="1"/>
    </row>
    <row r="116" spans="1:9" ht="15">
      <c r="A116" s="143" t="s">
        <v>175</v>
      </c>
      <c r="B116" s="110">
        <v>0</v>
      </c>
      <c r="C116" s="110"/>
      <c r="D116" s="111"/>
      <c r="E116" s="1"/>
      <c r="F116" s="137"/>
      <c r="G116" s="138"/>
      <c r="H116" s="139"/>
      <c r="I116" s="1"/>
    </row>
    <row r="117" spans="1:9" ht="15">
      <c r="A117" s="143" t="s">
        <v>176</v>
      </c>
      <c r="B117" s="110">
        <f>+REGISTROS!F102</f>
        <v>400000</v>
      </c>
      <c r="C117" s="110"/>
      <c r="D117" s="111"/>
      <c r="E117" s="1"/>
      <c r="F117" s="137"/>
      <c r="G117" s="138"/>
      <c r="H117" s="139"/>
      <c r="I117" s="1"/>
    </row>
    <row r="118" spans="1:9" ht="15">
      <c r="A118" s="143"/>
      <c r="B118" s="110"/>
      <c r="C118" s="110"/>
      <c r="D118" s="111"/>
      <c r="E118" s="1"/>
      <c r="F118" s="137"/>
      <c r="G118" s="138"/>
      <c r="H118" s="139"/>
      <c r="I118" s="1"/>
    </row>
    <row r="119" spans="1:9" ht="15">
      <c r="A119" s="149" t="s">
        <v>177</v>
      </c>
      <c r="B119" s="106"/>
      <c r="C119" s="106"/>
      <c r="D119" s="107">
        <f>+D99-D100</f>
        <v>4850000</v>
      </c>
      <c r="E119" s="1"/>
      <c r="F119" s="137"/>
      <c r="G119" s="138"/>
      <c r="H119" s="139"/>
      <c r="I119" s="1"/>
    </row>
    <row r="120" spans="1:9" ht="15">
      <c r="A120" s="143"/>
      <c r="B120" s="110"/>
      <c r="C120" s="110"/>
      <c r="D120" s="111"/>
      <c r="E120" s="1"/>
      <c r="F120" s="137"/>
      <c r="G120" s="138"/>
      <c r="H120" s="139"/>
      <c r="I120" s="1"/>
    </row>
    <row r="121" spans="1:9" ht="15">
      <c r="A121" s="143" t="s">
        <v>178</v>
      </c>
      <c r="B121" s="110"/>
      <c r="C121" s="110"/>
      <c r="D121" s="111">
        <v>0</v>
      </c>
      <c r="E121" s="1"/>
      <c r="F121" s="137"/>
      <c r="G121" s="138"/>
      <c r="H121" s="139"/>
      <c r="I121" s="1"/>
    </row>
    <row r="122" spans="1:9" ht="15">
      <c r="A122" s="143" t="s">
        <v>179</v>
      </c>
      <c r="B122" s="110"/>
      <c r="C122" s="110"/>
      <c r="D122" s="110">
        <v>0</v>
      </c>
      <c r="E122" s="1"/>
      <c r="F122" s="137"/>
      <c r="G122" s="138"/>
      <c r="H122" s="139"/>
      <c r="I122" s="1"/>
    </row>
    <row r="123" spans="1:9" ht="15">
      <c r="A123" s="143"/>
      <c r="B123" s="110"/>
      <c r="C123" s="110"/>
      <c r="D123" s="111"/>
      <c r="E123" s="1"/>
      <c r="F123" s="137"/>
      <c r="G123" s="138"/>
      <c r="H123" s="139"/>
      <c r="I123" s="1"/>
    </row>
    <row r="124" spans="1:9" ht="15">
      <c r="A124" s="149" t="s">
        <v>180</v>
      </c>
      <c r="B124" s="106"/>
      <c r="C124" s="106"/>
      <c r="D124" s="107">
        <f>+D119+D121-D122</f>
        <v>4850000</v>
      </c>
      <c r="E124" s="1"/>
      <c r="F124" s="137"/>
      <c r="G124" s="138"/>
      <c r="H124" s="139"/>
      <c r="I124" s="1"/>
    </row>
    <row r="125" spans="1:9" ht="15.75" thickBot="1">
      <c r="A125" s="143" t="s">
        <v>181</v>
      </c>
      <c r="B125" s="110"/>
      <c r="C125" s="154"/>
      <c r="D125" s="111">
        <f>(+D124*0.33)+500</f>
        <v>1601000</v>
      </c>
      <c r="E125" s="1"/>
      <c r="F125" s="137"/>
      <c r="G125" s="138"/>
      <c r="H125" s="139"/>
      <c r="I125" s="1"/>
    </row>
    <row r="126" spans="1:9" ht="16.5" thickBot="1" thickTop="1">
      <c r="A126" s="155" t="s">
        <v>182</v>
      </c>
      <c r="B126" s="117"/>
      <c r="C126" s="117"/>
      <c r="D126" s="118">
        <f>+D124-D125</f>
        <v>3249000</v>
      </c>
      <c r="E126" s="1"/>
      <c r="F126" s="137"/>
      <c r="G126" s="138"/>
      <c r="H126" s="139"/>
      <c r="I126" s="1"/>
    </row>
    <row r="127" spans="1:9" ht="15.75" thickTop="1">
      <c r="A127" s="141"/>
      <c r="B127" s="141"/>
      <c r="C127" s="141"/>
      <c r="D127" s="141"/>
      <c r="E127" s="1"/>
      <c r="F127" s="137"/>
      <c r="G127" s="138"/>
      <c r="H127" s="139"/>
      <c r="I127" s="1"/>
    </row>
    <row r="128" spans="1:9" ht="15">
      <c r="A128" s="1"/>
      <c r="B128" s="1"/>
      <c r="C128" s="1"/>
      <c r="D128" s="156" t="str">
        <f>+I56</f>
        <v>PROF : JAIRO OROZCO T.</v>
      </c>
      <c r="E128" s="1"/>
      <c r="F128" s="137"/>
      <c r="G128" s="138"/>
      <c r="H128" s="139"/>
      <c r="I128" s="1"/>
    </row>
    <row r="129" spans="1:9" ht="15">
      <c r="A129" s="1"/>
      <c r="B129" s="1"/>
      <c r="C129" s="1"/>
      <c r="D129" s="1"/>
      <c r="E129" s="1"/>
      <c r="F129" s="137"/>
      <c r="G129" s="138"/>
      <c r="H129" s="139"/>
      <c r="I129" s="1"/>
    </row>
    <row r="130" spans="1:9" ht="15">
      <c r="A130" s="1"/>
      <c r="B130" s="1"/>
      <c r="C130" s="1"/>
      <c r="D130" s="1"/>
      <c r="E130" s="1"/>
      <c r="F130" s="137"/>
      <c r="G130" s="138"/>
      <c r="H130" s="139"/>
      <c r="I130" s="1"/>
    </row>
    <row r="131" spans="1:9" ht="15">
      <c r="A131" s="1"/>
      <c r="B131" s="1"/>
      <c r="C131" s="1"/>
      <c r="D131" s="1"/>
      <c r="E131" s="1"/>
      <c r="F131" s="137"/>
      <c r="G131" s="138"/>
      <c r="H131" s="139"/>
      <c r="I131" s="1"/>
    </row>
    <row r="132" spans="1:9" ht="15">
      <c r="A132" s="1"/>
      <c r="B132" s="1"/>
      <c r="C132" s="1"/>
      <c r="D132" s="1"/>
      <c r="E132" s="1"/>
      <c r="F132" s="137"/>
      <c r="G132" s="138"/>
      <c r="H132" s="139"/>
      <c r="I132" s="1"/>
    </row>
    <row r="133" spans="1:9" ht="15">
      <c r="A133" s="1"/>
      <c r="B133" s="1"/>
      <c r="C133" s="1"/>
      <c r="D133" s="1"/>
      <c r="E133" s="1"/>
      <c r="F133" s="137"/>
      <c r="G133" s="138"/>
      <c r="H133" s="139"/>
      <c r="I133" s="1"/>
    </row>
    <row r="134" spans="1:9" ht="15">
      <c r="A134" s="1"/>
      <c r="B134" s="1"/>
      <c r="C134" s="1"/>
      <c r="D134" s="1"/>
      <c r="E134" s="1"/>
      <c r="F134" s="137"/>
      <c r="G134" s="138"/>
      <c r="H134" s="139"/>
      <c r="I134" s="1"/>
    </row>
    <row r="135" spans="1:9" ht="15">
      <c r="A135" s="1"/>
      <c r="B135" s="1"/>
      <c r="C135" s="1"/>
      <c r="D135" s="1"/>
      <c r="E135" s="1"/>
      <c r="F135" s="137"/>
      <c r="G135" s="138"/>
      <c r="H135" s="139"/>
      <c r="I135" s="1"/>
    </row>
    <row r="136" spans="1:9" ht="15">
      <c r="A136" s="1"/>
      <c r="B136" s="1"/>
      <c r="C136" s="1"/>
      <c r="D136" s="1"/>
      <c r="E136" s="1"/>
      <c r="F136" s="137"/>
      <c r="G136" s="138"/>
      <c r="H136" s="139"/>
      <c r="I136" s="1"/>
    </row>
    <row r="137" spans="1:9" ht="15">
      <c r="A137" s="1"/>
      <c r="B137" s="1"/>
      <c r="C137" s="1"/>
      <c r="D137" s="1"/>
      <c r="E137" s="1"/>
      <c r="F137" s="137"/>
      <c r="G137" s="138"/>
      <c r="H137" s="139"/>
      <c r="I137" s="1"/>
    </row>
    <row r="138" spans="1:9" ht="15">
      <c r="A138" s="1"/>
      <c r="B138" s="1"/>
      <c r="C138" s="1"/>
      <c r="D138" s="1"/>
      <c r="E138" s="1"/>
      <c r="F138" s="137"/>
      <c r="G138" s="138"/>
      <c r="H138" s="139"/>
      <c r="I138" s="1"/>
    </row>
    <row r="139" spans="1:9" ht="15">
      <c r="A139" s="1"/>
      <c r="B139" s="1"/>
      <c r="C139" s="1"/>
      <c r="D139" s="1"/>
      <c r="E139" s="1"/>
      <c r="F139" s="137"/>
      <c r="G139" s="138"/>
      <c r="H139" s="139"/>
      <c r="I139" s="1"/>
    </row>
    <row r="140" spans="1:9" ht="15">
      <c r="A140" s="1"/>
      <c r="B140" s="1"/>
      <c r="C140" s="1"/>
      <c r="D140" s="1"/>
      <c r="E140" s="1"/>
      <c r="F140" s="137"/>
      <c r="G140" s="138"/>
      <c r="H140" s="139"/>
      <c r="I140" s="1"/>
    </row>
    <row r="141" spans="1:9" ht="15">
      <c r="A141" s="1"/>
      <c r="B141" s="1"/>
      <c r="C141" s="1"/>
      <c r="D141" s="1"/>
      <c r="E141" s="1"/>
      <c r="F141" s="137"/>
      <c r="G141" s="138"/>
      <c r="H141" s="152"/>
      <c r="I141" s="1"/>
    </row>
    <row r="142" spans="1:9" ht="15">
      <c r="A142" s="1"/>
      <c r="B142" s="1"/>
      <c r="C142" s="1"/>
      <c r="D142" s="1"/>
      <c r="E142" s="1"/>
      <c r="F142" s="137"/>
      <c r="G142" s="138"/>
      <c r="H142" s="152"/>
      <c r="I142" s="1"/>
    </row>
    <row r="143" spans="1:9" ht="15">
      <c r="A143" s="1"/>
      <c r="B143" s="1"/>
      <c r="C143" s="1"/>
      <c r="D143" s="1"/>
      <c r="E143" s="1"/>
      <c r="F143" s="4"/>
      <c r="G143" s="138"/>
      <c r="H143" s="152"/>
      <c r="I143" s="1"/>
    </row>
  </sheetData>
  <sheetProtection/>
  <mergeCells count="6">
    <mergeCell ref="A5:D5"/>
    <mergeCell ref="F5:I5"/>
    <mergeCell ref="A6:D6"/>
    <mergeCell ref="F6:I6"/>
    <mergeCell ref="A66:D66"/>
    <mergeCell ref="A67:D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2" sqref="B12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7" t="s">
        <v>183</v>
      </c>
      <c r="C1" s="158"/>
      <c r="D1" s="163"/>
      <c r="E1" s="163"/>
    </row>
    <row r="2" spans="2:5" ht="15">
      <c r="B2" s="157" t="s">
        <v>184</v>
      </c>
      <c r="C2" s="158"/>
      <c r="D2" s="163"/>
      <c r="E2" s="163"/>
    </row>
    <row r="3" spans="2:5" ht="15">
      <c r="B3" s="159"/>
      <c r="C3" s="159"/>
      <c r="D3" s="164"/>
      <c r="E3" s="164"/>
    </row>
    <row r="4" spans="2:5" ht="45">
      <c r="B4" s="160" t="s">
        <v>185</v>
      </c>
      <c r="C4" s="159"/>
      <c r="D4" s="164"/>
      <c r="E4" s="164"/>
    </row>
    <row r="5" spans="2:5" ht="15">
      <c r="B5" s="159"/>
      <c r="C5" s="159"/>
      <c r="D5" s="164"/>
      <c r="E5" s="164"/>
    </row>
    <row r="6" spans="2:5" ht="30">
      <c r="B6" s="157" t="s">
        <v>186</v>
      </c>
      <c r="C6" s="158"/>
      <c r="D6" s="163"/>
      <c r="E6" s="165" t="s">
        <v>187</v>
      </c>
    </row>
    <row r="7" spans="2:5" ht="15.75" thickBot="1">
      <c r="B7" s="159"/>
      <c r="C7" s="159"/>
      <c r="D7" s="164"/>
      <c r="E7" s="164"/>
    </row>
    <row r="8" spans="2:5" ht="45.75" thickBot="1">
      <c r="B8" s="161" t="s">
        <v>188</v>
      </c>
      <c r="C8" s="162"/>
      <c r="D8" s="166"/>
      <c r="E8" s="167">
        <v>2</v>
      </c>
    </row>
    <row r="9" spans="2:5" ht="15">
      <c r="B9" s="159"/>
      <c r="C9" s="159"/>
      <c r="D9" s="164"/>
      <c r="E9" s="164"/>
    </row>
    <row r="10" spans="2:5" ht="15">
      <c r="B10" s="159"/>
      <c r="C10" s="159"/>
      <c r="D10" s="164"/>
      <c r="E10" s="1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DAVIDES91</cp:lastModifiedBy>
  <dcterms:created xsi:type="dcterms:W3CDTF">2008-10-24T04:41:31Z</dcterms:created>
  <dcterms:modified xsi:type="dcterms:W3CDTF">2014-02-14T18:57:45Z</dcterms:modified>
  <cp:category/>
  <cp:version/>
  <cp:contentType/>
  <cp:contentStatus/>
</cp:coreProperties>
</file>